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95" windowWidth="15180" windowHeight="9090" tabRatio="700"/>
  </bookViews>
  <sheets>
    <sheet name="Samlet" sheetId="1" r:id="rId1"/>
    <sheet name="Dagløb" sheetId="6" r:id="rId2"/>
    <sheet name="Hemmelig opgave" sheetId="10" r:id="rId3"/>
    <sheet name="Natløb" sheetId="9" r:id="rId4"/>
    <sheet name="O-løb" sheetId="8" r:id="rId5"/>
    <sheet name="Forhindringsbane" sheetId="14" r:id="rId6"/>
    <sheet name="Opråb" sheetId="15" r:id="rId7"/>
    <sheet name="Sjak" sheetId="16" r:id="rId8"/>
    <sheet name="Adventureliga" sheetId="17" r:id="rId9"/>
  </sheets>
  <definedNames>
    <definedName name="_xlnm._FilterDatabase" localSheetId="0" hidden="1">Samlet!$A$3:$S$59</definedName>
    <definedName name="_xlnm._FilterDatabase" localSheetId="7" hidden="1">Sjak!$A$2:$C$57</definedName>
    <definedName name="_xlnm.Print_Area" localSheetId="1">Dagløb!$A$1:$W$57</definedName>
    <definedName name="_xlnm.Print_Area" localSheetId="5">Forhindringsbane!$A$1:$E$57</definedName>
    <definedName name="_xlnm.Print_Area" localSheetId="2">'Hemmelig opgave'!$A$1:$P$57</definedName>
    <definedName name="_xlnm.Print_Area" localSheetId="3">Natløb!$A$1:$N$57</definedName>
    <definedName name="_xlnm.Print_Area" localSheetId="4">'O-løb'!$A$1:$H$57</definedName>
    <definedName name="_xlnm.Print_Area" localSheetId="6">Opråb!$A$1:$I$55</definedName>
    <definedName name="_xlnm.Print_Area" localSheetId="0">Samlet!$A$1:$S$59</definedName>
  </definedNames>
  <calcPr calcId="124519"/>
</workbook>
</file>

<file path=xl/calcChain.xml><?xml version="1.0" encoding="utf-8"?>
<calcChain xmlns="http://schemas.openxmlformats.org/spreadsheetml/2006/main">
  <c r="B4" i="1"/>
  <c r="A4" i="15"/>
  <c r="M51" i="1"/>
  <c r="N51"/>
  <c r="M19"/>
  <c r="N19"/>
  <c r="M5"/>
  <c r="N5"/>
  <c r="M20"/>
  <c r="N20"/>
  <c r="M6"/>
  <c r="N6"/>
  <c r="M7"/>
  <c r="N7"/>
  <c r="M21"/>
  <c r="N21"/>
  <c r="M8"/>
  <c r="N8"/>
  <c r="M22"/>
  <c r="N22"/>
  <c r="M23"/>
  <c r="N23"/>
  <c r="M24"/>
  <c r="N24"/>
  <c r="M25"/>
  <c r="N25"/>
  <c r="M52"/>
  <c r="N52"/>
  <c r="M9"/>
  <c r="N9"/>
  <c r="M53"/>
  <c r="N53"/>
  <c r="M26"/>
  <c r="N26"/>
  <c r="M27"/>
  <c r="N27"/>
  <c r="M54"/>
  <c r="N54"/>
  <c r="M28"/>
  <c r="N28"/>
  <c r="M10"/>
  <c r="N10"/>
  <c r="M29"/>
  <c r="N29"/>
  <c r="M55"/>
  <c r="N55"/>
  <c r="M30"/>
  <c r="N30"/>
  <c r="M31"/>
  <c r="N31"/>
  <c r="M56"/>
  <c r="N56"/>
  <c r="M11"/>
  <c r="N11"/>
  <c r="M12"/>
  <c r="N12"/>
  <c r="M32"/>
  <c r="N32"/>
  <c r="M33"/>
  <c r="N33"/>
  <c r="M13"/>
  <c r="N13"/>
  <c r="M57"/>
  <c r="N57"/>
  <c r="M34"/>
  <c r="N34"/>
  <c r="M35"/>
  <c r="N35"/>
  <c r="M36"/>
  <c r="N36"/>
  <c r="M58"/>
  <c r="N58"/>
  <c r="M37"/>
  <c r="N37"/>
  <c r="M38"/>
  <c r="N38"/>
  <c r="M59"/>
  <c r="N59"/>
  <c r="M39"/>
  <c r="N39"/>
  <c r="M40"/>
  <c r="N40"/>
  <c r="M41"/>
  <c r="N41"/>
  <c r="M14"/>
  <c r="N14"/>
  <c r="M15"/>
  <c r="N15"/>
  <c r="M42"/>
  <c r="N42"/>
  <c r="M16"/>
  <c r="N16"/>
  <c r="M43"/>
  <c r="N43"/>
  <c r="M44"/>
  <c r="N44"/>
  <c r="M17"/>
  <c r="N17"/>
  <c r="M45"/>
  <c r="N45"/>
  <c r="M46"/>
  <c r="N46"/>
  <c r="M47"/>
  <c r="N47"/>
  <c r="M48"/>
  <c r="N48"/>
  <c r="M49"/>
  <c r="N49"/>
  <c r="M50"/>
  <c r="N50"/>
  <c r="M18"/>
  <c r="N18"/>
  <c r="N4"/>
  <c r="M4"/>
  <c r="K51"/>
  <c r="L51"/>
  <c r="K19"/>
  <c r="L19"/>
  <c r="K5"/>
  <c r="L5"/>
  <c r="K20"/>
  <c r="L20"/>
  <c r="K6"/>
  <c r="L6"/>
  <c r="K7"/>
  <c r="L7"/>
  <c r="K21"/>
  <c r="L21"/>
  <c r="K8"/>
  <c r="L8"/>
  <c r="K22"/>
  <c r="L22"/>
  <c r="K23"/>
  <c r="L23"/>
  <c r="K24"/>
  <c r="L24"/>
  <c r="K25"/>
  <c r="L25"/>
  <c r="K52"/>
  <c r="L52"/>
  <c r="K9"/>
  <c r="L9"/>
  <c r="K53"/>
  <c r="L53"/>
  <c r="K26"/>
  <c r="L26"/>
  <c r="K27"/>
  <c r="L27"/>
  <c r="K54"/>
  <c r="L54"/>
  <c r="K28"/>
  <c r="L28"/>
  <c r="K10"/>
  <c r="L10"/>
  <c r="K29"/>
  <c r="L29"/>
  <c r="K55"/>
  <c r="L55"/>
  <c r="K30"/>
  <c r="L30"/>
  <c r="K31"/>
  <c r="L31"/>
  <c r="K56"/>
  <c r="L56"/>
  <c r="K11"/>
  <c r="L11"/>
  <c r="K12"/>
  <c r="L12"/>
  <c r="K32"/>
  <c r="L32"/>
  <c r="K33"/>
  <c r="L33"/>
  <c r="K13"/>
  <c r="L13"/>
  <c r="K57"/>
  <c r="L57"/>
  <c r="K34"/>
  <c r="L34"/>
  <c r="K35"/>
  <c r="L35"/>
  <c r="K36"/>
  <c r="L36"/>
  <c r="K58"/>
  <c r="L58"/>
  <c r="K37"/>
  <c r="L37"/>
  <c r="K38"/>
  <c r="L38"/>
  <c r="K59"/>
  <c r="L59"/>
  <c r="K39"/>
  <c r="L39"/>
  <c r="K40"/>
  <c r="L40"/>
  <c r="K41"/>
  <c r="L41"/>
  <c r="K14"/>
  <c r="L14"/>
  <c r="K15"/>
  <c r="L15"/>
  <c r="K42"/>
  <c r="L42"/>
  <c r="K16"/>
  <c r="L16"/>
  <c r="K43"/>
  <c r="L43"/>
  <c r="K44"/>
  <c r="L44"/>
  <c r="K17"/>
  <c r="L17"/>
  <c r="K45"/>
  <c r="L45"/>
  <c r="K46"/>
  <c r="L46"/>
  <c r="K47"/>
  <c r="L47"/>
  <c r="K48"/>
  <c r="L48"/>
  <c r="K49"/>
  <c r="L49"/>
  <c r="K50"/>
  <c r="L50"/>
  <c r="K18"/>
  <c r="L18"/>
  <c r="L4"/>
  <c r="K4"/>
  <c r="C10" i="9"/>
  <c r="S3" l="1"/>
  <c r="M59" i="14"/>
  <c r="N59"/>
  <c r="O59"/>
  <c r="P59"/>
  <c r="D4" i="9"/>
  <c r="C3"/>
  <c r="D3" s="1"/>
  <c r="C4"/>
  <c r="C5"/>
  <c r="D5" s="1"/>
  <c r="C6"/>
  <c r="D6" s="1"/>
  <c r="C7"/>
  <c r="D7" s="1"/>
  <c r="C8"/>
  <c r="D8" s="1"/>
  <c r="C9"/>
  <c r="D9" s="1"/>
  <c r="D10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D20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I51" i="1" l="1"/>
  <c r="J51"/>
  <c r="I19"/>
  <c r="J19"/>
  <c r="I5"/>
  <c r="J5"/>
  <c r="I20"/>
  <c r="J20"/>
  <c r="I6"/>
  <c r="J6"/>
  <c r="I7"/>
  <c r="J7"/>
  <c r="I21"/>
  <c r="J21"/>
  <c r="I8"/>
  <c r="J8"/>
  <c r="I22"/>
  <c r="J22"/>
  <c r="I23"/>
  <c r="J23"/>
  <c r="I24"/>
  <c r="J24"/>
  <c r="I25"/>
  <c r="J25"/>
  <c r="I52"/>
  <c r="J52"/>
  <c r="I9"/>
  <c r="J9"/>
  <c r="I53"/>
  <c r="J53"/>
  <c r="I26"/>
  <c r="J26"/>
  <c r="I27"/>
  <c r="J27"/>
  <c r="I54"/>
  <c r="J54"/>
  <c r="I28"/>
  <c r="J28"/>
  <c r="I10"/>
  <c r="J10"/>
  <c r="I29"/>
  <c r="J29"/>
  <c r="I55"/>
  <c r="J55"/>
  <c r="I30"/>
  <c r="J30"/>
  <c r="I31"/>
  <c r="J31"/>
  <c r="I56"/>
  <c r="J56"/>
  <c r="I11"/>
  <c r="J11"/>
  <c r="I12"/>
  <c r="J12"/>
  <c r="I32"/>
  <c r="J32"/>
  <c r="I33"/>
  <c r="J33"/>
  <c r="I13"/>
  <c r="J13"/>
  <c r="I57"/>
  <c r="J57"/>
  <c r="I34"/>
  <c r="J34"/>
  <c r="I35"/>
  <c r="J35"/>
  <c r="I36"/>
  <c r="J36"/>
  <c r="I58"/>
  <c r="J58"/>
  <c r="I37"/>
  <c r="J37"/>
  <c r="I38"/>
  <c r="J38"/>
  <c r="I59"/>
  <c r="J59"/>
  <c r="I39"/>
  <c r="J39"/>
  <c r="I40"/>
  <c r="J40"/>
  <c r="I41"/>
  <c r="J41"/>
  <c r="I14"/>
  <c r="J14"/>
  <c r="I15"/>
  <c r="J15"/>
  <c r="I42"/>
  <c r="J42"/>
  <c r="I16"/>
  <c r="J16"/>
  <c r="I43"/>
  <c r="J43"/>
  <c r="I44"/>
  <c r="J44"/>
  <c r="I17"/>
  <c r="J17"/>
  <c r="I45"/>
  <c r="J45"/>
  <c r="I46"/>
  <c r="J46"/>
  <c r="I47"/>
  <c r="J47"/>
  <c r="I48"/>
  <c r="J48"/>
  <c r="I49"/>
  <c r="J49"/>
  <c r="I50"/>
  <c r="J50"/>
  <c r="I18"/>
  <c r="J18"/>
  <c r="J4"/>
  <c r="I4"/>
  <c r="D51"/>
  <c r="D19"/>
  <c r="D5"/>
  <c r="D20"/>
  <c r="D6"/>
  <c r="D7"/>
  <c r="D21"/>
  <c r="D8"/>
  <c r="D22"/>
  <c r="D23"/>
  <c r="D24"/>
  <c r="D25"/>
  <c r="D52"/>
  <c r="D9"/>
  <c r="D53"/>
  <c r="D26"/>
  <c r="D27"/>
  <c r="D54"/>
  <c r="D28"/>
  <c r="D10"/>
  <c r="D29"/>
  <c r="D55"/>
  <c r="D30"/>
  <c r="D31"/>
  <c r="D56"/>
  <c r="D11"/>
  <c r="D12"/>
  <c r="D32"/>
  <c r="D33"/>
  <c r="D13"/>
  <c r="D57"/>
  <c r="D34"/>
  <c r="D35"/>
  <c r="D36"/>
  <c r="D58"/>
  <c r="D37"/>
  <c r="D38"/>
  <c r="D59"/>
  <c r="D39"/>
  <c r="D40"/>
  <c r="D41"/>
  <c r="D14"/>
  <c r="D15"/>
  <c r="D42"/>
  <c r="D16"/>
  <c r="D43"/>
  <c r="D44"/>
  <c r="D17"/>
  <c r="D45"/>
  <c r="D46"/>
  <c r="D47"/>
  <c r="D48"/>
  <c r="D49"/>
  <c r="D50"/>
  <c r="D18"/>
  <c r="D4"/>
  <c r="C51"/>
  <c r="C19"/>
  <c r="C5"/>
  <c r="C20"/>
  <c r="C6"/>
  <c r="C7"/>
  <c r="C21"/>
  <c r="C8"/>
  <c r="C22"/>
  <c r="C23"/>
  <c r="C24"/>
  <c r="C25"/>
  <c r="C52"/>
  <c r="C9"/>
  <c r="C53"/>
  <c r="C26"/>
  <c r="C27"/>
  <c r="C54"/>
  <c r="C28"/>
  <c r="C10"/>
  <c r="C29"/>
  <c r="C55"/>
  <c r="C30"/>
  <c r="C31"/>
  <c r="C56"/>
  <c r="C11"/>
  <c r="C12"/>
  <c r="C32"/>
  <c r="C33"/>
  <c r="C13"/>
  <c r="C57"/>
  <c r="C34"/>
  <c r="C35"/>
  <c r="C36"/>
  <c r="C58"/>
  <c r="C37"/>
  <c r="C38"/>
  <c r="C59"/>
  <c r="C39"/>
  <c r="C40"/>
  <c r="C41"/>
  <c r="C14"/>
  <c r="C15"/>
  <c r="C42"/>
  <c r="C16"/>
  <c r="C43"/>
  <c r="C44"/>
  <c r="C17"/>
  <c r="C45"/>
  <c r="C46"/>
  <c r="C47"/>
  <c r="C48"/>
  <c r="C49"/>
  <c r="C50"/>
  <c r="C18"/>
  <c r="C4"/>
  <c r="C4" i="10" l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3"/>
  <c r="C60" i="9"/>
  <c r="W3" i="6"/>
  <c r="G18" i="1" l="1"/>
  <c r="D58" i="10"/>
  <c r="G49" i="1"/>
  <c r="D56" i="10"/>
  <c r="G47" i="1"/>
  <c r="D54" i="10"/>
  <c r="G45" i="1"/>
  <c r="D52" i="10"/>
  <c r="G44" i="1"/>
  <c r="D50" i="10"/>
  <c r="G16" i="1"/>
  <c r="D48" i="10"/>
  <c r="G15" i="1"/>
  <c r="D46" i="10"/>
  <c r="G41" i="1"/>
  <c r="D44" i="10"/>
  <c r="G39" i="1"/>
  <c r="D42" i="10"/>
  <c r="G38" i="1"/>
  <c r="D40" i="10"/>
  <c r="G58" i="1"/>
  <c r="D38" i="10"/>
  <c r="G35" i="1"/>
  <c r="D36" i="10"/>
  <c r="G57" i="1"/>
  <c r="D34" i="10"/>
  <c r="G33" i="1"/>
  <c r="D32" i="10"/>
  <c r="G12" i="1"/>
  <c r="D30" i="10"/>
  <c r="G56" i="1"/>
  <c r="D28" i="10"/>
  <c r="G30" i="1"/>
  <c r="D26" i="10"/>
  <c r="G29" i="1"/>
  <c r="D24" i="10"/>
  <c r="G28" i="1"/>
  <c r="D22" i="10"/>
  <c r="G27" i="1"/>
  <c r="D20" i="10"/>
  <c r="G53" i="1"/>
  <c r="D18" i="10"/>
  <c r="G52" i="1"/>
  <c r="D16" i="10"/>
  <c r="G24" i="1"/>
  <c r="D14" i="10"/>
  <c r="G22" i="1"/>
  <c r="D12" i="10"/>
  <c r="G21" i="1"/>
  <c r="D10" i="10"/>
  <c r="G6" i="1"/>
  <c r="D8" i="10"/>
  <c r="G5" i="1"/>
  <c r="D6" i="10"/>
  <c r="G51" i="1"/>
  <c r="D4" i="10"/>
  <c r="G4" i="1"/>
  <c r="D3" i="10"/>
  <c r="G50" i="1"/>
  <c r="D57" i="10"/>
  <c r="G48" i="1"/>
  <c r="D55" i="10"/>
  <c r="G46" i="1"/>
  <c r="D53" i="10"/>
  <c r="G17" i="1"/>
  <c r="D51" i="10"/>
  <c r="G43" i="1"/>
  <c r="D49" i="10"/>
  <c r="G42" i="1"/>
  <c r="D47" i="10"/>
  <c r="G14" i="1"/>
  <c r="D45" i="10"/>
  <c r="G40" i="1"/>
  <c r="D43" i="10"/>
  <c r="G59" i="1"/>
  <c r="D41" i="10"/>
  <c r="G37" i="1"/>
  <c r="D39" i="10"/>
  <c r="G36" i="1"/>
  <c r="D37" i="10"/>
  <c r="G34" i="1"/>
  <c r="D35" i="10"/>
  <c r="G13" i="1"/>
  <c r="D33" i="10"/>
  <c r="G32" i="1"/>
  <c r="D31" i="10"/>
  <c r="G11" i="1"/>
  <c r="D29" i="10"/>
  <c r="G31" i="1"/>
  <c r="D27" i="10"/>
  <c r="G55" i="1"/>
  <c r="D25" i="10"/>
  <c r="G10" i="1"/>
  <c r="D23" i="10"/>
  <c r="G54" i="1"/>
  <c r="D21" i="10"/>
  <c r="G26" i="1"/>
  <c r="D19" i="10"/>
  <c r="G9" i="1"/>
  <c r="D17" i="10"/>
  <c r="G25" i="1"/>
  <c r="D15" i="10"/>
  <c r="G23" i="1"/>
  <c r="D13" i="10"/>
  <c r="G8" i="1"/>
  <c r="D11" i="10"/>
  <c r="G7" i="1"/>
  <c r="D9" i="10"/>
  <c r="G20" i="1"/>
  <c r="D7" i="10"/>
  <c r="G19" i="1"/>
  <c r="D5" i="10"/>
  <c r="B17" i="6" l="1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C3" l="1"/>
  <c r="E4" i="1" s="1"/>
  <c r="O4" s="1"/>
  <c r="P60" i="14" l="1"/>
  <c r="O3" i="1" l="1"/>
  <c r="AB60" i="6" l="1"/>
  <c r="C52"/>
  <c r="E45" i="1" s="1"/>
  <c r="O45" s="1"/>
  <c r="C56" i="6"/>
  <c r="E49" i="1" s="1"/>
  <c r="O49" s="1"/>
  <c r="C40" i="6"/>
  <c r="E38" i="1" s="1"/>
  <c r="O38" s="1"/>
  <c r="C28" i="6"/>
  <c r="E56" i="1" s="1"/>
  <c r="O56" s="1"/>
  <c r="C24" i="6"/>
  <c r="E29" i="1" s="1"/>
  <c r="O29" s="1"/>
  <c r="C20" i="6"/>
  <c r="E27" i="1" s="1"/>
  <c r="O27" s="1"/>
  <c r="C16" i="6"/>
  <c r="E52" i="1" s="1"/>
  <c r="O52" s="1"/>
  <c r="C12" i="6"/>
  <c r="E22" i="1" s="1"/>
  <c r="O22" s="1"/>
  <c r="C8" i="6"/>
  <c r="E6" i="1" s="1"/>
  <c r="O6" s="1"/>
  <c r="C4" i="6"/>
  <c r="E51" i="1" s="1"/>
  <c r="O51" s="1"/>
  <c r="C44" i="6"/>
  <c r="E41" i="1" s="1"/>
  <c r="O41" s="1"/>
  <c r="C32" i="6"/>
  <c r="E33" i="1" s="1"/>
  <c r="O33" s="1"/>
  <c r="C58" i="6"/>
  <c r="E18" i="1" s="1"/>
  <c r="O18" s="1"/>
  <c r="C50" i="6"/>
  <c r="E44" i="1" s="1"/>
  <c r="O44" s="1"/>
  <c r="C46" i="6"/>
  <c r="E15" i="1" s="1"/>
  <c r="O15" s="1"/>
  <c r="C42" i="6"/>
  <c r="E39" i="1" s="1"/>
  <c r="O39" s="1"/>
  <c r="C38" i="6"/>
  <c r="E58" i="1" s="1"/>
  <c r="O58" s="1"/>
  <c r="C34" i="6"/>
  <c r="E57" i="1" s="1"/>
  <c r="O57" s="1"/>
  <c r="C30" i="6"/>
  <c r="E12" i="1" s="1"/>
  <c r="O12" s="1"/>
  <c r="C26" i="6"/>
  <c r="E30" i="1" s="1"/>
  <c r="O30" s="1"/>
  <c r="C22" i="6"/>
  <c r="E28" i="1" s="1"/>
  <c r="O28" s="1"/>
  <c r="C18" i="6"/>
  <c r="E53" i="1" s="1"/>
  <c r="O53" s="1"/>
  <c r="C14" i="6"/>
  <c r="E24" i="1" s="1"/>
  <c r="O24" s="1"/>
  <c r="C10" i="6"/>
  <c r="E21" i="1" s="1"/>
  <c r="O21" s="1"/>
  <c r="C7" i="6"/>
  <c r="E20" i="1" s="1"/>
  <c r="O20" s="1"/>
  <c r="C48" i="6"/>
  <c r="E16" i="1" s="1"/>
  <c r="O16" s="1"/>
  <c r="C36" i="6"/>
  <c r="E35" i="1" s="1"/>
  <c r="O35" s="1"/>
  <c r="C54" i="6"/>
  <c r="E47" i="1" s="1"/>
  <c r="O47" s="1"/>
  <c r="C57" i="6"/>
  <c r="E50" i="1" s="1"/>
  <c r="O50" s="1"/>
  <c r="C53" i="6"/>
  <c r="E46" i="1" s="1"/>
  <c r="O46" s="1"/>
  <c r="C49" i="6"/>
  <c r="E43" i="1" s="1"/>
  <c r="O43" s="1"/>
  <c r="C45" i="6"/>
  <c r="E14" i="1" s="1"/>
  <c r="O14" s="1"/>
  <c r="C41" i="6"/>
  <c r="E59" i="1" s="1"/>
  <c r="O59" s="1"/>
  <c r="C37" i="6"/>
  <c r="E36" i="1" s="1"/>
  <c r="O36" s="1"/>
  <c r="C33" i="6"/>
  <c r="E13" i="1" s="1"/>
  <c r="O13" s="1"/>
  <c r="C29" i="6"/>
  <c r="E11" i="1" s="1"/>
  <c r="O11" s="1"/>
  <c r="C25" i="6"/>
  <c r="E55" i="1" s="1"/>
  <c r="O55" s="1"/>
  <c r="C21" i="6"/>
  <c r="E54" i="1" s="1"/>
  <c r="O54" s="1"/>
  <c r="C17" i="6"/>
  <c r="E9" i="1" s="1"/>
  <c r="O9" s="1"/>
  <c r="C13" i="6"/>
  <c r="E23" i="1" s="1"/>
  <c r="O23" s="1"/>
  <c r="C9" i="6"/>
  <c r="E7" i="1" s="1"/>
  <c r="O7" s="1"/>
  <c r="C5" i="6"/>
  <c r="E19" i="1" s="1"/>
  <c r="O19" s="1"/>
  <c r="AB58" i="6"/>
  <c r="C51"/>
  <c r="E17" i="1" s="1"/>
  <c r="O17" s="1"/>
  <c r="C43" i="6"/>
  <c r="E40" i="1" s="1"/>
  <c r="O40" s="1"/>
  <c r="C31" i="6"/>
  <c r="E32" i="1" s="1"/>
  <c r="O32" s="1"/>
  <c r="C23" i="6"/>
  <c r="E10" i="1" s="1"/>
  <c r="O10" s="1"/>
  <c r="C15" i="6"/>
  <c r="E25" i="1" s="1"/>
  <c r="O25" s="1"/>
  <c r="C11" i="6"/>
  <c r="E8" i="1" s="1"/>
  <c r="O8" s="1"/>
  <c r="C6" i="6"/>
  <c r="E5" i="1" s="1"/>
  <c r="O5" s="1"/>
  <c r="C55" i="6"/>
  <c r="E48" i="1" s="1"/>
  <c r="O48" s="1"/>
  <c r="C47" i="6"/>
  <c r="E42" i="1" s="1"/>
  <c r="O42" s="1"/>
  <c r="C39" i="6"/>
  <c r="E37" i="1" s="1"/>
  <c r="O37" s="1"/>
  <c r="C35" i="6"/>
  <c r="E34" i="1" s="1"/>
  <c r="O34" s="1"/>
  <c r="C27" i="6"/>
  <c r="E31" i="1" s="1"/>
  <c r="O31" s="1"/>
  <c r="C19" i="6"/>
  <c r="E26" i="1" s="1"/>
  <c r="O26" s="1"/>
  <c r="R37" l="1"/>
  <c r="P8"/>
  <c r="Q55"/>
  <c r="Q59"/>
  <c r="R31"/>
  <c r="P5"/>
  <c r="P4"/>
  <c r="R48"/>
  <c r="R40"/>
  <c r="P9"/>
  <c r="P13"/>
  <c r="R50"/>
  <c r="R20"/>
  <c r="R24"/>
  <c r="P12"/>
  <c r="P15"/>
  <c r="R41"/>
  <c r="P6"/>
  <c r="Q52"/>
  <c r="R38"/>
  <c r="R45"/>
  <c r="R26"/>
  <c r="R34"/>
  <c r="R42"/>
  <c r="R25"/>
  <c r="R32"/>
  <c r="P17"/>
  <c r="R19"/>
  <c r="R23"/>
  <c r="Q54"/>
  <c r="P11"/>
  <c r="R36"/>
  <c r="P14"/>
  <c r="R46"/>
  <c r="R47"/>
  <c r="P16"/>
  <c r="R21"/>
  <c r="Q53"/>
  <c r="R30"/>
  <c r="Q57"/>
  <c r="R39"/>
  <c r="R44"/>
  <c r="R33"/>
  <c r="Q51"/>
  <c r="R22"/>
  <c r="R27"/>
  <c r="Q56"/>
  <c r="R49"/>
  <c r="P10"/>
  <c r="P7"/>
  <c r="R43"/>
  <c r="R35"/>
  <c r="R28"/>
  <c r="Q58"/>
  <c r="P18"/>
  <c r="R29"/>
  <c r="S26"/>
  <c r="S51"/>
  <c r="S4"/>
  <c r="S34"/>
  <c r="S42"/>
  <c r="S5"/>
  <c r="S25"/>
  <c r="S32"/>
  <c r="S17"/>
  <c r="S19"/>
  <c r="S23"/>
  <c r="S54"/>
  <c r="S11"/>
  <c r="S36"/>
  <c r="S14"/>
  <c r="S46"/>
  <c r="S47"/>
  <c r="S16"/>
  <c r="S21"/>
  <c r="S53"/>
  <c r="S30"/>
  <c r="S57"/>
  <c r="S39"/>
  <c r="S44"/>
  <c r="S33"/>
  <c r="S22"/>
  <c r="S27"/>
  <c r="S56"/>
  <c r="S49"/>
  <c r="S31"/>
  <c r="S37"/>
  <c r="S48"/>
  <c r="S8"/>
  <c r="S10"/>
  <c r="S40"/>
  <c r="S7"/>
  <c r="S9"/>
  <c r="S55"/>
  <c r="S13"/>
  <c r="S59"/>
  <c r="S43"/>
  <c r="S50"/>
  <c r="S35"/>
  <c r="S20"/>
  <c r="S24"/>
  <c r="S28"/>
  <c r="S12"/>
  <c r="S58"/>
  <c r="S15"/>
  <c r="S18"/>
  <c r="S41"/>
  <c r="S6"/>
  <c r="S52"/>
  <c r="S29"/>
  <c r="S38"/>
  <c r="S45"/>
  <c r="D3" i="6"/>
  <c r="F4" i="1" s="1"/>
  <c r="D47" i="6"/>
  <c r="F42" i="1" s="1"/>
  <c r="D11" i="6"/>
  <c r="F8" i="1" s="1"/>
  <c r="Y60" i="6"/>
  <c r="D25"/>
  <c r="F55" i="1" s="1"/>
  <c r="D36" i="6"/>
  <c r="F35" i="1" s="1"/>
  <c r="D32" i="6"/>
  <c r="F33" i="1" s="1"/>
  <c r="D39" i="6"/>
  <c r="F37" i="1" s="1"/>
  <c r="D6" i="6"/>
  <c r="F5" i="1" s="1"/>
  <c r="D31" i="6"/>
  <c r="F32" i="1" s="1"/>
  <c r="D5" i="6"/>
  <c r="F19" i="1" s="1"/>
  <c r="D21" i="6"/>
  <c r="F54" i="1" s="1"/>
  <c r="D37" i="6"/>
  <c r="F36" i="1" s="1"/>
  <c r="D53" i="6"/>
  <c r="F46" i="1" s="1"/>
  <c r="D7" i="6"/>
  <c r="F20" i="1" s="1"/>
  <c r="D22" i="6"/>
  <c r="F28" i="1" s="1"/>
  <c r="D38" i="6"/>
  <c r="F58" i="1" s="1"/>
  <c r="D8" i="6"/>
  <c r="F6" i="1" s="1"/>
  <c r="D24" i="6"/>
  <c r="F29" i="1" s="1"/>
  <c r="D9" i="6"/>
  <c r="F7" i="1" s="1"/>
  <c r="D57" i="6"/>
  <c r="F50" i="1" s="1"/>
  <c r="D42" i="6"/>
  <c r="F39" i="1" s="1"/>
  <c r="D28" i="6"/>
  <c r="F56" i="1" s="1"/>
  <c r="D15" i="6"/>
  <c r="F25" i="1" s="1"/>
  <c r="D51" i="6"/>
  <c r="F17" i="1" s="1"/>
  <c r="D13" i="6"/>
  <c r="F23" i="1" s="1"/>
  <c r="D29" i="6"/>
  <c r="F11" i="1" s="1"/>
  <c r="D45" i="6"/>
  <c r="F14" i="1" s="1"/>
  <c r="D48" i="6"/>
  <c r="F16" i="1" s="1"/>
  <c r="D14" i="6"/>
  <c r="F24" i="1" s="1"/>
  <c r="D30" i="6"/>
  <c r="F12" i="1" s="1"/>
  <c r="D46" i="6"/>
  <c r="F15" i="1" s="1"/>
  <c r="D44" i="6"/>
  <c r="F41" i="1" s="1"/>
  <c r="D16" i="6"/>
  <c r="F52" i="1" s="1"/>
  <c r="D40" i="6"/>
  <c r="F38" i="1" s="1"/>
  <c r="D19" i="6"/>
  <c r="F26" i="1" s="1"/>
  <c r="D43" i="6"/>
  <c r="F40" i="1" s="1"/>
  <c r="D41" i="6"/>
  <c r="F59" i="1" s="1"/>
  <c r="D10" i="6"/>
  <c r="F21" i="1" s="1"/>
  <c r="D26" i="6"/>
  <c r="F30" i="1" s="1"/>
  <c r="D12" i="6"/>
  <c r="F22" i="1" s="1"/>
  <c r="D27" i="6"/>
  <c r="F31" i="1" s="1"/>
  <c r="D55" i="6"/>
  <c r="F48" i="1" s="1"/>
  <c r="D35" i="6"/>
  <c r="F34" i="1" s="1"/>
  <c r="D23" i="6"/>
  <c r="F10" i="1" s="1"/>
  <c r="D58" i="6"/>
  <c r="D17"/>
  <c r="F9" i="1" s="1"/>
  <c r="D33" i="6"/>
  <c r="F13" i="1" s="1"/>
  <c r="D49" i="6"/>
  <c r="F43" i="1" s="1"/>
  <c r="D54" i="6"/>
  <c r="F47" i="1" s="1"/>
  <c r="D52" i="6"/>
  <c r="F45" i="1" s="1"/>
  <c r="D18" i="6"/>
  <c r="F53" i="1" s="1"/>
  <c r="D34" i="6"/>
  <c r="F57" i="1" s="1"/>
  <c r="D50" i="6"/>
  <c r="F44" i="1" s="1"/>
  <c r="D4" i="6"/>
  <c r="F51" i="1" s="1"/>
  <c r="D20" i="6"/>
  <c r="F27" i="1" s="1"/>
  <c r="D56" i="6"/>
  <c r="F49" i="1" s="1"/>
  <c r="Y59" i="6"/>
  <c r="AB59"/>
  <c r="M60" i="14"/>
  <c r="Y58" i="6" l="1"/>
  <c r="F18" i="1"/>
  <c r="W21"/>
  <c r="A58" i="14" l="1"/>
  <c r="B58"/>
  <c r="N60"/>
  <c r="O60"/>
  <c r="A58" i="8"/>
  <c r="B58"/>
  <c r="A58" i="9"/>
  <c r="Q58" s="1"/>
  <c r="B58"/>
  <c r="R58" s="1"/>
  <c r="A59"/>
  <c r="Q59" s="1"/>
  <c r="B59"/>
  <c r="R59" s="1"/>
  <c r="A60"/>
  <c r="Q60" s="1"/>
  <c r="B60"/>
  <c r="R60" s="1"/>
  <c r="A58" i="10"/>
  <c r="S58" s="1"/>
  <c r="B58"/>
  <c r="T58" s="1"/>
  <c r="S59"/>
  <c r="T59"/>
  <c r="S60"/>
  <c r="T60"/>
  <c r="A58" i="6"/>
  <c r="Z58" s="1"/>
  <c r="B58"/>
  <c r="AA58" s="1"/>
  <c r="Z59"/>
  <c r="AA59"/>
  <c r="Z60"/>
  <c r="AA60"/>
  <c r="V34" i="1" l="1"/>
  <c r="W34"/>
  <c r="V35"/>
  <c r="W35"/>
  <c r="V36"/>
  <c r="W36"/>
  <c r="AB13" i="6" l="1"/>
  <c r="V12" i="1"/>
  <c r="W12"/>
  <c r="AA7"/>
  <c r="V14"/>
  <c r="W14"/>
  <c r="V17"/>
  <c r="W17"/>
  <c r="V20"/>
  <c r="W20"/>
  <c r="V22"/>
  <c r="W22"/>
  <c r="V23"/>
  <c r="W23"/>
  <c r="V24"/>
  <c r="W24"/>
  <c r="Z9"/>
  <c r="AA9"/>
  <c r="V25"/>
  <c r="W25"/>
  <c r="V27"/>
  <c r="W27"/>
  <c r="AD4"/>
  <c r="AE4"/>
  <c r="V9"/>
  <c r="W9"/>
  <c r="V15"/>
  <c r="W15"/>
  <c r="Z8"/>
  <c r="AA8"/>
  <c r="V21"/>
  <c r="V26"/>
  <c r="W26"/>
  <c r="V32"/>
  <c r="W32"/>
  <c r="V33"/>
  <c r="W33"/>
  <c r="W6"/>
  <c r="V6"/>
  <c r="V4"/>
  <c r="W4"/>
  <c r="V5"/>
  <c r="W5"/>
  <c r="V7"/>
  <c r="W7"/>
  <c r="V8"/>
  <c r="W8"/>
  <c r="V10"/>
  <c r="W10"/>
  <c r="V11"/>
  <c r="W11"/>
  <c r="Z5"/>
  <c r="AA5"/>
  <c r="Z6"/>
  <c r="AA6"/>
  <c r="V13"/>
  <c r="W13"/>
  <c r="V16"/>
  <c r="W16"/>
  <c r="V18"/>
  <c r="W18"/>
  <c r="V19"/>
  <c r="W19"/>
  <c r="V28"/>
  <c r="W28"/>
  <c r="V29"/>
  <c r="W29"/>
  <c r="V30"/>
  <c r="W30"/>
  <c r="W31"/>
  <c r="AA4"/>
  <c r="Z4"/>
  <c r="A4" i="1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B3"/>
  <c r="A3"/>
  <c r="B53" i="6"/>
  <c r="AA53" s="1"/>
  <c r="A53"/>
  <c r="Z53" s="1"/>
  <c r="A4"/>
  <c r="Z4" s="1"/>
  <c r="B4"/>
  <c r="AA4" s="1"/>
  <c r="A5"/>
  <c r="Z5" s="1"/>
  <c r="B5"/>
  <c r="AA5" s="1"/>
  <c r="A6"/>
  <c r="Z6" s="1"/>
  <c r="B6"/>
  <c r="AA6" s="1"/>
  <c r="A7"/>
  <c r="Z7" s="1"/>
  <c r="B7"/>
  <c r="AA7" s="1"/>
  <c r="A8"/>
  <c r="Z8" s="1"/>
  <c r="B8"/>
  <c r="AA8" s="1"/>
  <c r="A9"/>
  <c r="Z9" s="1"/>
  <c r="B9"/>
  <c r="AA9" s="1"/>
  <c r="A10"/>
  <c r="Z10" s="1"/>
  <c r="B10"/>
  <c r="AA10" s="1"/>
  <c r="A11"/>
  <c r="Z11" s="1"/>
  <c r="B11"/>
  <c r="AA11" s="1"/>
  <c r="A12"/>
  <c r="Z12" s="1"/>
  <c r="B12"/>
  <c r="AA12" s="1"/>
  <c r="A13"/>
  <c r="Z13" s="1"/>
  <c r="B13"/>
  <c r="AA13" s="1"/>
  <c r="A14"/>
  <c r="Z14" s="1"/>
  <c r="B14"/>
  <c r="AA14" s="1"/>
  <c r="A15"/>
  <c r="Z15" s="1"/>
  <c r="B15"/>
  <c r="AA15" s="1"/>
  <c r="A16"/>
  <c r="Z16" s="1"/>
  <c r="B16"/>
  <c r="AA16" s="1"/>
  <c r="A17"/>
  <c r="Z17" s="1"/>
  <c r="AA17"/>
  <c r="A18"/>
  <c r="Z18" s="1"/>
  <c r="B18"/>
  <c r="AA18" s="1"/>
  <c r="A19"/>
  <c r="Z19" s="1"/>
  <c r="B19"/>
  <c r="AA19" s="1"/>
  <c r="F4" i="15" s="1"/>
  <c r="A20" i="6"/>
  <c r="Z20" s="1"/>
  <c r="B20"/>
  <c r="AA20" s="1"/>
  <c r="A21"/>
  <c r="Z21" s="1"/>
  <c r="B21"/>
  <c r="AA21" s="1"/>
  <c r="A22"/>
  <c r="Z22" s="1"/>
  <c r="B22"/>
  <c r="AA22" s="1"/>
  <c r="A23"/>
  <c r="Z23" s="1"/>
  <c r="B23"/>
  <c r="AA23" s="1"/>
  <c r="A24"/>
  <c r="Z24" s="1"/>
  <c r="B24"/>
  <c r="AA24" s="1"/>
  <c r="A25"/>
  <c r="Z25" s="1"/>
  <c r="B25"/>
  <c r="AA25" s="1"/>
  <c r="A26"/>
  <c r="Z26" s="1"/>
  <c r="B26"/>
  <c r="AA26" s="1"/>
  <c r="A27"/>
  <c r="Z27" s="1"/>
  <c r="B27"/>
  <c r="AA27" s="1"/>
  <c r="A28"/>
  <c r="Z28" s="1"/>
  <c r="B28"/>
  <c r="AA28" s="1"/>
  <c r="A29"/>
  <c r="Z29" s="1"/>
  <c r="B29"/>
  <c r="AA29" s="1"/>
  <c r="A30"/>
  <c r="Z30" s="1"/>
  <c r="B30"/>
  <c r="AA30" s="1"/>
  <c r="A31"/>
  <c r="Z31" s="1"/>
  <c r="B31"/>
  <c r="AA31" s="1"/>
  <c r="A32"/>
  <c r="Z32" s="1"/>
  <c r="B32"/>
  <c r="AA32" s="1"/>
  <c r="A33"/>
  <c r="Z33" s="1"/>
  <c r="B33"/>
  <c r="AA33" s="1"/>
  <c r="A34"/>
  <c r="Z34" s="1"/>
  <c r="B34"/>
  <c r="AA34" s="1"/>
  <c r="A35"/>
  <c r="Z35" s="1"/>
  <c r="B35"/>
  <c r="AA35" s="1"/>
  <c r="A36"/>
  <c r="Z36" s="1"/>
  <c r="B36"/>
  <c r="AA36" s="1"/>
  <c r="A37"/>
  <c r="Z37" s="1"/>
  <c r="B37"/>
  <c r="AA37" s="1"/>
  <c r="A38"/>
  <c r="Z38" s="1"/>
  <c r="B38"/>
  <c r="AA38" s="1"/>
  <c r="A39"/>
  <c r="Z39" s="1"/>
  <c r="B39"/>
  <c r="AA39" s="1"/>
  <c r="A40"/>
  <c r="Z40" s="1"/>
  <c r="B40"/>
  <c r="AA40" s="1"/>
  <c r="A41"/>
  <c r="Z41" s="1"/>
  <c r="B41"/>
  <c r="AA41" s="1"/>
  <c r="A42"/>
  <c r="Z42" s="1"/>
  <c r="B42"/>
  <c r="AA42" s="1"/>
  <c r="A43"/>
  <c r="Z43" s="1"/>
  <c r="B43"/>
  <c r="AA43" s="1"/>
  <c r="A44"/>
  <c r="Z44" s="1"/>
  <c r="B44"/>
  <c r="AA44" s="1"/>
  <c r="A45"/>
  <c r="Z45" s="1"/>
  <c r="B45"/>
  <c r="AA45" s="1"/>
  <c r="A46"/>
  <c r="Z46" s="1"/>
  <c r="B46"/>
  <c r="AA46" s="1"/>
  <c r="A47"/>
  <c r="Z47" s="1"/>
  <c r="B47"/>
  <c r="AA47" s="1"/>
  <c r="A48"/>
  <c r="Z48" s="1"/>
  <c r="B48"/>
  <c r="AA48" s="1"/>
  <c r="A49"/>
  <c r="Z49" s="1"/>
  <c r="B49"/>
  <c r="AA49" s="1"/>
  <c r="A50"/>
  <c r="Z50" s="1"/>
  <c r="B50"/>
  <c r="AA50" s="1"/>
  <c r="A51"/>
  <c r="Z51" s="1"/>
  <c r="B51"/>
  <c r="AA51" s="1"/>
  <c r="A52"/>
  <c r="Z52" s="1"/>
  <c r="B52"/>
  <c r="AA52" s="1"/>
  <c r="A54"/>
  <c r="Z54" s="1"/>
  <c r="B54"/>
  <c r="AA54" s="1"/>
  <c r="A55"/>
  <c r="Z55" s="1"/>
  <c r="B55"/>
  <c r="AA55" s="1"/>
  <c r="A56"/>
  <c r="Z56" s="1"/>
  <c r="B56"/>
  <c r="AA56" s="1"/>
  <c r="A57"/>
  <c r="Z57" s="1"/>
  <c r="B57"/>
  <c r="AA57" s="1"/>
  <c r="B3"/>
  <c r="AA3" s="1"/>
  <c r="A3"/>
  <c r="Z3" s="1"/>
  <c r="B42" i="14"/>
  <c r="B57" i="8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B57" i="9"/>
  <c r="R57" s="1"/>
  <c r="A57"/>
  <c r="Q57" s="1"/>
  <c r="B56"/>
  <c r="R56" s="1"/>
  <c r="A56"/>
  <c r="Q56" s="1"/>
  <c r="B55"/>
  <c r="R55" s="1"/>
  <c r="A55"/>
  <c r="Q55" s="1"/>
  <c r="B54"/>
  <c r="R54" s="1"/>
  <c r="A54"/>
  <c r="Q54" s="1"/>
  <c r="B53"/>
  <c r="R53" s="1"/>
  <c r="A53"/>
  <c r="Q53" s="1"/>
  <c r="B52"/>
  <c r="R52" s="1"/>
  <c r="A52"/>
  <c r="Q52" s="1"/>
  <c r="B51"/>
  <c r="R51" s="1"/>
  <c r="A51"/>
  <c r="Q51" s="1"/>
  <c r="B50"/>
  <c r="R50" s="1"/>
  <c r="A50"/>
  <c r="Q50" s="1"/>
  <c r="B49"/>
  <c r="R49" s="1"/>
  <c r="A49"/>
  <c r="Q49" s="1"/>
  <c r="B48"/>
  <c r="R48" s="1"/>
  <c r="A48"/>
  <c r="Q48" s="1"/>
  <c r="B47"/>
  <c r="R47" s="1"/>
  <c r="A47"/>
  <c r="Q47" s="1"/>
  <c r="B46"/>
  <c r="R46" s="1"/>
  <c r="A46"/>
  <c r="Q46" s="1"/>
  <c r="B45"/>
  <c r="R45" s="1"/>
  <c r="A45"/>
  <c r="Q45" s="1"/>
  <c r="B44"/>
  <c r="R44" s="1"/>
  <c r="A44"/>
  <c r="Q44" s="1"/>
  <c r="B43"/>
  <c r="R43" s="1"/>
  <c r="A43"/>
  <c r="Q43" s="1"/>
  <c r="B42"/>
  <c r="R42" s="1"/>
  <c r="A42"/>
  <c r="Q42" s="1"/>
  <c r="B41"/>
  <c r="R41" s="1"/>
  <c r="A41"/>
  <c r="Q41" s="1"/>
  <c r="B40"/>
  <c r="R40" s="1"/>
  <c r="A40"/>
  <c r="Q40" s="1"/>
  <c r="B39"/>
  <c r="R39" s="1"/>
  <c r="A39"/>
  <c r="Q39" s="1"/>
  <c r="B38"/>
  <c r="R38" s="1"/>
  <c r="A38"/>
  <c r="Q38" s="1"/>
  <c r="B37"/>
  <c r="R37" s="1"/>
  <c r="A37"/>
  <c r="Q37" s="1"/>
  <c r="B36"/>
  <c r="R36" s="1"/>
  <c r="A36"/>
  <c r="Q36" s="1"/>
  <c r="B35"/>
  <c r="R35" s="1"/>
  <c r="A35"/>
  <c r="Q35"/>
  <c r="B34"/>
  <c r="R34" s="1"/>
  <c r="A34"/>
  <c r="Q34" s="1"/>
  <c r="B33"/>
  <c r="R33" s="1"/>
  <c r="A33"/>
  <c r="Q33" s="1"/>
  <c r="B32"/>
  <c r="R32" s="1"/>
  <c r="A32"/>
  <c r="Q32" s="1"/>
  <c r="B31"/>
  <c r="R31" s="1"/>
  <c r="A31"/>
  <c r="Q31" s="1"/>
  <c r="B30"/>
  <c r="R30" s="1"/>
  <c r="A30"/>
  <c r="Q30" s="1"/>
  <c r="B29"/>
  <c r="R29" s="1"/>
  <c r="A29"/>
  <c r="Q29" s="1"/>
  <c r="B28"/>
  <c r="R28" s="1"/>
  <c r="A28"/>
  <c r="Q28" s="1"/>
  <c r="B27"/>
  <c r="R27" s="1"/>
  <c r="A27"/>
  <c r="Q27" s="1"/>
  <c r="B26"/>
  <c r="R26" s="1"/>
  <c r="A26"/>
  <c r="Q26" s="1"/>
  <c r="B25"/>
  <c r="R25" s="1"/>
  <c r="A25"/>
  <c r="Q25" s="1"/>
  <c r="B24"/>
  <c r="R24" s="1"/>
  <c r="A24"/>
  <c r="Q24" s="1"/>
  <c r="B23"/>
  <c r="R23" s="1"/>
  <c r="A23"/>
  <c r="Q23" s="1"/>
  <c r="B22"/>
  <c r="R22" s="1"/>
  <c r="A22"/>
  <c r="Q22" s="1"/>
  <c r="B21"/>
  <c r="R21" s="1"/>
  <c r="A21"/>
  <c r="Q21" s="1"/>
  <c r="B20"/>
  <c r="R20" s="1"/>
  <c r="A20"/>
  <c r="Q20" s="1"/>
  <c r="B19"/>
  <c r="R19" s="1"/>
  <c r="A19"/>
  <c r="Q19" s="1"/>
  <c r="B18"/>
  <c r="R18" s="1"/>
  <c r="A18"/>
  <c r="Q18" s="1"/>
  <c r="B17"/>
  <c r="R17" s="1"/>
  <c r="A17"/>
  <c r="Q17" s="1"/>
  <c r="B16"/>
  <c r="R16" s="1"/>
  <c r="A16"/>
  <c r="Q16" s="1"/>
  <c r="B15"/>
  <c r="R15" s="1"/>
  <c r="A15"/>
  <c r="Q15" s="1"/>
  <c r="B14"/>
  <c r="R14" s="1"/>
  <c r="A14"/>
  <c r="Q14" s="1"/>
  <c r="B13"/>
  <c r="R13" s="1"/>
  <c r="A13"/>
  <c r="Q13" s="1"/>
  <c r="B12"/>
  <c r="R12" s="1"/>
  <c r="A12"/>
  <c r="Q12" s="1"/>
  <c r="B11"/>
  <c r="R11" s="1"/>
  <c r="A11"/>
  <c r="Q11" s="1"/>
  <c r="B10"/>
  <c r="R10" s="1"/>
  <c r="A10"/>
  <c r="Q10" s="1"/>
  <c r="B9"/>
  <c r="R9" s="1"/>
  <c r="A9"/>
  <c r="Q9" s="1"/>
  <c r="B8"/>
  <c r="R8" s="1"/>
  <c r="A8"/>
  <c r="Q8" s="1"/>
  <c r="B7"/>
  <c r="R7" s="1"/>
  <c r="A7"/>
  <c r="Q7" s="1"/>
  <c r="B6"/>
  <c r="R6" s="1"/>
  <c r="A6"/>
  <c r="Q6" s="1"/>
  <c r="B5"/>
  <c r="R5" s="1"/>
  <c r="A5"/>
  <c r="Q5" s="1"/>
  <c r="B4"/>
  <c r="R4" s="1"/>
  <c r="A4"/>
  <c r="Q4" s="1"/>
  <c r="B3"/>
  <c r="R3" s="1"/>
  <c r="A3"/>
  <c r="Q3" s="1"/>
  <c r="B57" i="10"/>
  <c r="T57" s="1"/>
  <c r="A57"/>
  <c r="S57" s="1"/>
  <c r="B56"/>
  <c r="T56" s="1"/>
  <c r="A56"/>
  <c r="S56" s="1"/>
  <c r="B55"/>
  <c r="T55" s="1"/>
  <c r="A55"/>
  <c r="S55" s="1"/>
  <c r="B54"/>
  <c r="T54" s="1"/>
  <c r="A54"/>
  <c r="S54" s="1"/>
  <c r="B53"/>
  <c r="T53" s="1"/>
  <c r="A53"/>
  <c r="S53" s="1"/>
  <c r="B52"/>
  <c r="T52" s="1"/>
  <c r="A52"/>
  <c r="S52" s="1"/>
  <c r="B51"/>
  <c r="T51" s="1"/>
  <c r="A51"/>
  <c r="S51" s="1"/>
  <c r="B50"/>
  <c r="T50" s="1"/>
  <c r="A50"/>
  <c r="S50" s="1"/>
  <c r="B49"/>
  <c r="T49" s="1"/>
  <c r="A49"/>
  <c r="S49" s="1"/>
  <c r="B48"/>
  <c r="T48" s="1"/>
  <c r="A48"/>
  <c r="S48" s="1"/>
  <c r="B47"/>
  <c r="T47" s="1"/>
  <c r="A47"/>
  <c r="S47" s="1"/>
  <c r="B46"/>
  <c r="T46" s="1"/>
  <c r="A46"/>
  <c r="S46" s="1"/>
  <c r="B45"/>
  <c r="T45" s="1"/>
  <c r="A45"/>
  <c r="S45" s="1"/>
  <c r="B44"/>
  <c r="T44" s="1"/>
  <c r="A44"/>
  <c r="S44" s="1"/>
  <c r="B43"/>
  <c r="T43" s="1"/>
  <c r="A43"/>
  <c r="S43" s="1"/>
  <c r="B42"/>
  <c r="T42" s="1"/>
  <c r="A42"/>
  <c r="S42" s="1"/>
  <c r="B41"/>
  <c r="T41" s="1"/>
  <c r="A41"/>
  <c r="S41" s="1"/>
  <c r="B40"/>
  <c r="T40" s="1"/>
  <c r="A40"/>
  <c r="S40" s="1"/>
  <c r="B39"/>
  <c r="T39" s="1"/>
  <c r="A39"/>
  <c r="S39" s="1"/>
  <c r="B38"/>
  <c r="T38" s="1"/>
  <c r="A38"/>
  <c r="S38" s="1"/>
  <c r="B37"/>
  <c r="T37" s="1"/>
  <c r="A37"/>
  <c r="S37" s="1"/>
  <c r="B36"/>
  <c r="T36" s="1"/>
  <c r="A36"/>
  <c r="S36" s="1"/>
  <c r="B35"/>
  <c r="T35" s="1"/>
  <c r="A35"/>
  <c r="S35" s="1"/>
  <c r="B34"/>
  <c r="T34" s="1"/>
  <c r="A34"/>
  <c r="S34" s="1"/>
  <c r="B33"/>
  <c r="T33" s="1"/>
  <c r="A33"/>
  <c r="S33" s="1"/>
  <c r="B32"/>
  <c r="T32" s="1"/>
  <c r="A32"/>
  <c r="S32" s="1"/>
  <c r="B31"/>
  <c r="T31" s="1"/>
  <c r="A31"/>
  <c r="S31" s="1"/>
  <c r="B30"/>
  <c r="T30" s="1"/>
  <c r="A30"/>
  <c r="S30" s="1"/>
  <c r="B29"/>
  <c r="T29" s="1"/>
  <c r="A29"/>
  <c r="S29" s="1"/>
  <c r="B28"/>
  <c r="T28" s="1"/>
  <c r="A28"/>
  <c r="S28" s="1"/>
  <c r="B27"/>
  <c r="T27" s="1"/>
  <c r="A27"/>
  <c r="S27" s="1"/>
  <c r="B26"/>
  <c r="T26" s="1"/>
  <c r="A26"/>
  <c r="S26" s="1"/>
  <c r="B25"/>
  <c r="T25" s="1"/>
  <c r="A25"/>
  <c r="S25" s="1"/>
  <c r="B24"/>
  <c r="T24" s="1"/>
  <c r="A24"/>
  <c r="S24" s="1"/>
  <c r="B23"/>
  <c r="T23" s="1"/>
  <c r="A23"/>
  <c r="S23" s="1"/>
  <c r="B22"/>
  <c r="T22" s="1"/>
  <c r="A22"/>
  <c r="S22" s="1"/>
  <c r="B21"/>
  <c r="T21" s="1"/>
  <c r="A21"/>
  <c r="S21" s="1"/>
  <c r="B20"/>
  <c r="T20" s="1"/>
  <c r="A20"/>
  <c r="S20" s="1"/>
  <c r="B19"/>
  <c r="T19" s="1"/>
  <c r="A19"/>
  <c r="S19" s="1"/>
  <c r="B18"/>
  <c r="T18" s="1"/>
  <c r="A18"/>
  <c r="S18" s="1"/>
  <c r="B17"/>
  <c r="T17" s="1"/>
  <c r="A17"/>
  <c r="S17" s="1"/>
  <c r="B16"/>
  <c r="T16" s="1"/>
  <c r="A16"/>
  <c r="S16" s="1"/>
  <c r="B15"/>
  <c r="T15" s="1"/>
  <c r="A15"/>
  <c r="S15" s="1"/>
  <c r="B14"/>
  <c r="T14" s="1"/>
  <c r="A14"/>
  <c r="S14" s="1"/>
  <c r="B13"/>
  <c r="T13" s="1"/>
  <c r="A13"/>
  <c r="S13" s="1"/>
  <c r="B12"/>
  <c r="T12" s="1"/>
  <c r="A12"/>
  <c r="S12" s="1"/>
  <c r="B11"/>
  <c r="T11" s="1"/>
  <c r="A11"/>
  <c r="S11" s="1"/>
  <c r="B10"/>
  <c r="T10" s="1"/>
  <c r="A10"/>
  <c r="S10" s="1"/>
  <c r="B9"/>
  <c r="T9" s="1"/>
  <c r="A9"/>
  <c r="S9" s="1"/>
  <c r="B8"/>
  <c r="T8" s="1"/>
  <c r="A8"/>
  <c r="S8" s="1"/>
  <c r="B7"/>
  <c r="T7" s="1"/>
  <c r="A7"/>
  <c r="S7" s="1"/>
  <c r="B6"/>
  <c r="T6" s="1"/>
  <c r="A6"/>
  <c r="S6" s="1"/>
  <c r="B5"/>
  <c r="T5" s="1"/>
  <c r="A5"/>
  <c r="S5" s="1"/>
  <c r="B4"/>
  <c r="T4" s="1"/>
  <c r="C11" i="15" s="1"/>
  <c r="A4" i="10"/>
  <c r="S4" s="1"/>
  <c r="B3"/>
  <c r="T3" s="1"/>
  <c r="A3"/>
  <c r="AB15" i="6"/>
  <c r="AB22"/>
  <c r="AB48"/>
  <c r="AB51"/>
  <c r="AB23"/>
  <c r="AB53"/>
  <c r="S3" i="10" l="1"/>
  <c r="AD24" i="1"/>
  <c r="V31"/>
  <c r="AD26"/>
  <c r="Z7"/>
  <c r="U55" i="10"/>
  <c r="AE13" i="1"/>
  <c r="AE7"/>
  <c r="S49" i="9"/>
  <c r="S13"/>
  <c r="AD28" i="1"/>
  <c r="AE21"/>
  <c r="AD12"/>
  <c r="AD7"/>
  <c r="AD8"/>
  <c r="AE9"/>
  <c r="AE8"/>
  <c r="U51" i="10"/>
  <c r="U43"/>
  <c r="U35"/>
  <c r="U27"/>
  <c r="U23"/>
  <c r="U19"/>
  <c r="U15"/>
  <c r="U7"/>
  <c r="U54"/>
  <c r="U46"/>
  <c r="U38"/>
  <c r="U30"/>
  <c r="U22"/>
  <c r="U18"/>
  <c r="U14"/>
  <c r="U6"/>
  <c r="U57"/>
  <c r="U53"/>
  <c r="U49"/>
  <c r="U45"/>
  <c r="U41"/>
  <c r="U37"/>
  <c r="U33"/>
  <c r="U29"/>
  <c r="U25"/>
  <c r="U21"/>
  <c r="U17"/>
  <c r="U13"/>
  <c r="U9"/>
  <c r="U5"/>
  <c r="U47"/>
  <c r="U39"/>
  <c r="U31"/>
  <c r="U11"/>
  <c r="U3"/>
  <c r="U58"/>
  <c r="U59"/>
  <c r="U60"/>
  <c r="U50"/>
  <c r="U42"/>
  <c r="U34"/>
  <c r="U26"/>
  <c r="U10"/>
  <c r="U56"/>
  <c r="U52"/>
  <c r="U48"/>
  <c r="U44"/>
  <c r="U40"/>
  <c r="U36"/>
  <c r="U32"/>
  <c r="U28"/>
  <c r="U24"/>
  <c r="U20"/>
  <c r="U16"/>
  <c r="U12"/>
  <c r="U8"/>
  <c r="U4"/>
  <c r="AD19" i="1"/>
  <c r="AB5" i="6"/>
  <c r="AB36"/>
  <c r="AB50"/>
  <c r="AB3"/>
  <c r="AB26"/>
  <c r="AB43"/>
  <c r="AB24"/>
  <c r="AB33"/>
  <c r="AB46"/>
  <c r="AB27"/>
  <c r="AB29"/>
  <c r="AB31"/>
  <c r="AB56"/>
  <c r="AB57"/>
  <c r="AB38"/>
  <c r="AB21"/>
  <c r="AB42"/>
  <c r="AB47"/>
  <c r="AB35"/>
  <c r="AB16"/>
  <c r="AB9"/>
  <c r="AE23" i="1"/>
  <c r="AD21"/>
  <c r="AD9"/>
  <c r="AE6"/>
  <c r="AE11"/>
  <c r="AE5"/>
  <c r="AD6"/>
  <c r="AE18"/>
  <c r="AE14"/>
  <c r="AD22"/>
  <c r="AD11"/>
  <c r="AD23"/>
  <c r="AD20"/>
  <c r="AE22"/>
  <c r="AE24"/>
  <c r="AE16"/>
  <c r="AD18"/>
  <c r="AD5"/>
  <c r="AE10"/>
  <c r="AE20"/>
  <c r="AD17"/>
  <c r="AD15"/>
  <c r="AE17"/>
  <c r="AD25"/>
  <c r="AE19"/>
  <c r="AE27"/>
  <c r="AD14"/>
  <c r="AD13"/>
  <c r="AD10"/>
  <c r="AD16"/>
  <c r="AE12"/>
  <c r="AE15"/>
  <c r="AD27"/>
  <c r="AE28"/>
  <c r="AE26"/>
  <c r="AE25"/>
  <c r="S10" i="9" l="1"/>
  <c r="S6"/>
  <c r="S35"/>
  <c r="S59"/>
  <c r="P59"/>
  <c r="S19"/>
  <c r="S58"/>
  <c r="P58"/>
  <c r="S60"/>
  <c r="D60"/>
  <c r="P60" s="1"/>
  <c r="R60" i="10"/>
  <c r="R59"/>
  <c r="Y53" i="6"/>
  <c r="Y8"/>
  <c r="Y35"/>
  <c r="Y56"/>
  <c r="Y43"/>
  <c r="Y21"/>
  <c r="Y39"/>
  <c r="S46" i="9"/>
  <c r="S12"/>
  <c r="S53"/>
  <c r="S11"/>
  <c r="AB11" i="6"/>
  <c r="AB34"/>
  <c r="AB55"/>
  <c r="AB44"/>
  <c r="AB8"/>
  <c r="AB6"/>
  <c r="AB40"/>
  <c r="AB4"/>
  <c r="AB12"/>
  <c r="AB37"/>
  <c r="AB30"/>
  <c r="AB49"/>
  <c r="AB19"/>
  <c r="AB7"/>
  <c r="AB32"/>
  <c r="AB52"/>
  <c r="Y49"/>
  <c r="AB18"/>
  <c r="Y46"/>
  <c r="Y33"/>
  <c r="AB10"/>
  <c r="AB20"/>
  <c r="Y11"/>
  <c r="Y29"/>
  <c r="AB25"/>
  <c r="AB17"/>
  <c r="AB39"/>
  <c r="AB14"/>
  <c r="AB54"/>
  <c r="AB41"/>
  <c r="AB28"/>
  <c r="AB45"/>
  <c r="S14" i="9"/>
  <c r="Y44" i="6"/>
  <c r="Y41"/>
  <c r="Y5"/>
  <c r="Y45"/>
  <c r="Y37"/>
  <c r="Y52"/>
  <c r="Y31"/>
  <c r="Y25"/>
  <c r="Y4"/>
  <c r="Y9"/>
  <c r="Y23"/>
  <c r="Y57"/>
  <c r="Y40"/>
  <c r="Y12"/>
  <c r="Y48"/>
  <c r="Y47"/>
  <c r="Y19"/>
  <c r="Y30"/>
  <c r="Y38"/>
  <c r="Y24"/>
  <c r="Y16"/>
  <c r="Y6"/>
  <c r="Y54"/>
  <c r="Y51"/>
  <c r="Y17"/>
  <c r="Y14"/>
  <c r="Y22"/>
  <c r="Y13"/>
  <c r="S40" i="9"/>
  <c r="S16"/>
  <c r="S8"/>
  <c r="S4"/>
  <c r="S28"/>
  <c r="S22"/>
  <c r="S56"/>
  <c r="S38"/>
  <c r="S24"/>
  <c r="S27"/>
  <c r="S52"/>
  <c r="S23"/>
  <c r="S37"/>
  <c r="S20"/>
  <c r="S45"/>
  <c r="S36"/>
  <c r="S44"/>
  <c r="S33"/>
  <c r="S51"/>
  <c r="S54"/>
  <c r="S50"/>
  <c r="S31"/>
  <c r="S41"/>
  <c r="S18"/>
  <c r="S5"/>
  <c r="S30"/>
  <c r="S32"/>
  <c r="S34"/>
  <c r="S21"/>
  <c r="S48"/>
  <c r="S7"/>
  <c r="S47"/>
  <c r="S42"/>
  <c r="S9"/>
  <c r="S43"/>
  <c r="S15"/>
  <c r="S29"/>
  <c r="S39"/>
  <c r="S55"/>
  <c r="S57"/>
  <c r="S26"/>
  <c r="S25"/>
  <c r="S17"/>
  <c r="R49" i="10" l="1"/>
  <c r="H43" i="1"/>
  <c r="R16" i="10"/>
  <c r="H52" i="1"/>
  <c r="R6" i="10"/>
  <c r="H5" i="1"/>
  <c r="R48" i="10"/>
  <c r="H16" i="1"/>
  <c r="R22" i="10"/>
  <c r="H28" i="1"/>
  <c r="R44" i="10"/>
  <c r="H41" i="1"/>
  <c r="R54" i="10"/>
  <c r="H47" i="1"/>
  <c r="R53" i="10"/>
  <c r="H46" i="1"/>
  <c r="R17" i="10"/>
  <c r="H9" i="1"/>
  <c r="R45" i="10"/>
  <c r="H14" i="1"/>
  <c r="R55" i="10"/>
  <c r="H48" i="1"/>
  <c r="R30" i="10"/>
  <c r="H12" i="1"/>
  <c r="R29" i="10"/>
  <c r="H11" i="1"/>
  <c r="R39" i="10"/>
  <c r="H37" i="1"/>
  <c r="R26" i="10"/>
  <c r="H30" i="1"/>
  <c r="R32" i="10"/>
  <c r="H33" i="1"/>
  <c r="R23" i="10"/>
  <c r="H10" i="1"/>
  <c r="R57" i="10"/>
  <c r="H50" i="1"/>
  <c r="R25" i="10"/>
  <c r="H55" i="1"/>
  <c r="R31" i="10"/>
  <c r="H32" i="1"/>
  <c r="R50" i="10"/>
  <c r="H44" i="1"/>
  <c r="R43" i="10"/>
  <c r="H40" i="1"/>
  <c r="R46" i="10"/>
  <c r="H15" i="1"/>
  <c r="R37" i="10"/>
  <c r="H36" i="1"/>
  <c r="R5" i="10"/>
  <c r="H19" i="1"/>
  <c r="R42" i="10"/>
  <c r="H39" i="1"/>
  <c r="R40" i="10"/>
  <c r="H38" i="1"/>
  <c r="R8" i="10"/>
  <c r="H6" i="1"/>
  <c r="R15" i="10"/>
  <c r="H25" i="1"/>
  <c r="R14" i="10"/>
  <c r="H24" i="1"/>
  <c r="R47" i="10"/>
  <c r="H42" i="1"/>
  <c r="R34" i="10"/>
  <c r="H57" i="1"/>
  <c r="R36" i="10"/>
  <c r="H35" i="1"/>
  <c r="R4" i="10"/>
  <c r="H51" i="1"/>
  <c r="R12" i="10"/>
  <c r="H22" i="1"/>
  <c r="R28" i="10"/>
  <c r="H56" i="1"/>
  <c r="R7" i="10"/>
  <c r="H20" i="1"/>
  <c r="R27" i="10"/>
  <c r="H31" i="1"/>
  <c r="R13" i="10"/>
  <c r="H23" i="1"/>
  <c r="R58" i="10"/>
  <c r="H18" i="1"/>
  <c r="R51" i="10"/>
  <c r="H17" i="1"/>
  <c r="R41" i="10"/>
  <c r="H59" i="1"/>
  <c r="R9" i="10"/>
  <c r="H7" i="1"/>
  <c r="R19" i="10"/>
  <c r="H26" i="1"/>
  <c r="R18" i="10"/>
  <c r="H53" i="1"/>
  <c r="R21" i="10"/>
  <c r="H54" i="1"/>
  <c r="R11" i="10"/>
  <c r="H8" i="1"/>
  <c r="R56" i="10"/>
  <c r="H49" i="1"/>
  <c r="R24" i="10"/>
  <c r="H29" i="1"/>
  <c r="R35" i="10"/>
  <c r="H34" i="1"/>
  <c r="R38" i="10"/>
  <c r="H58" i="1"/>
  <c r="R33" i="10"/>
  <c r="H13" i="1"/>
  <c r="R52" i="10"/>
  <c r="H45" i="1"/>
  <c r="R20" i="10"/>
  <c r="H27" i="1"/>
  <c r="R10" i="10"/>
  <c r="H21" i="1"/>
  <c r="R3" i="10"/>
  <c r="H4" i="1"/>
  <c r="AB6"/>
  <c r="AB9"/>
  <c r="AB4"/>
  <c r="AB8"/>
  <c r="X6"/>
  <c r="AB7"/>
  <c r="AB5"/>
  <c r="X29"/>
  <c r="X11"/>
  <c r="X9"/>
  <c r="X8"/>
  <c r="X13"/>
  <c r="Y50" i="6"/>
  <c r="Y42"/>
  <c r="Y55"/>
  <c r="Y34"/>
  <c r="Y26"/>
  <c r="Y15"/>
  <c r="Y36"/>
  <c r="Y3"/>
  <c r="X23" i="1"/>
  <c r="Y10" i="6"/>
  <c r="X12" i="1"/>
  <c r="X24"/>
  <c r="X20"/>
  <c r="X21"/>
  <c r="X26"/>
  <c r="X35"/>
  <c r="X36"/>
  <c r="X33"/>
  <c r="X4"/>
  <c r="X7"/>
  <c r="X25"/>
  <c r="Y7" i="6"/>
  <c r="Y18"/>
  <c r="Y28"/>
  <c r="Y20"/>
  <c r="X16" i="1"/>
  <c r="X17"/>
  <c r="X30"/>
  <c r="X28"/>
  <c r="X10"/>
  <c r="Y27" i="6"/>
  <c r="Y32"/>
  <c r="X27" i="1"/>
  <c r="X22"/>
  <c r="X19"/>
  <c r="X31"/>
  <c r="X32"/>
  <c r="X34"/>
  <c r="X15"/>
  <c r="X5"/>
  <c r="X18"/>
  <c r="X14"/>
  <c r="P19" i="9"/>
  <c r="P15"/>
  <c r="P42"/>
  <c r="P7"/>
  <c r="P46"/>
  <c r="P38"/>
  <c r="P3"/>
  <c r="P57"/>
  <c r="P12"/>
  <c r="P41"/>
  <c r="P54"/>
  <c r="P20"/>
  <c r="P37"/>
  <c r="P56"/>
  <c r="P4"/>
  <c r="P8"/>
  <c r="P49"/>
  <c r="P17"/>
  <c r="P39"/>
  <c r="P29"/>
  <c r="P10"/>
  <c r="P48"/>
  <c r="P21"/>
  <c r="P35"/>
  <c r="P30"/>
  <c r="P31"/>
  <c r="P50"/>
  <c r="P33"/>
  <c r="P36"/>
  <c r="P52"/>
  <c r="P24"/>
  <c r="P22"/>
  <c r="P16"/>
  <c r="P9"/>
  <c r="P47"/>
  <c r="P32"/>
  <c r="P14"/>
  <c r="P40"/>
  <c r="P26"/>
  <c r="P18"/>
  <c r="P11"/>
  <c r="P25"/>
  <c r="P55"/>
  <c r="P43"/>
  <c r="P34"/>
  <c r="P13"/>
  <c r="P5"/>
  <c r="P51"/>
  <c r="P44"/>
  <c r="P45"/>
  <c r="P23"/>
  <c r="P27"/>
  <c r="P6"/>
  <c r="P28"/>
  <c r="P53"/>
  <c r="AC13" i="1" l="1"/>
  <c r="AC20"/>
  <c r="U4"/>
  <c r="AC7"/>
  <c r="AC6"/>
  <c r="AC17"/>
  <c r="AC25"/>
  <c r="Y4"/>
  <c r="Y9"/>
  <c r="AC28"/>
  <c r="AC19"/>
  <c r="Y6"/>
  <c r="AC10"/>
  <c r="AC23"/>
  <c r="AC5"/>
  <c r="AC11"/>
  <c r="AC9"/>
  <c r="AF22"/>
  <c r="AC27"/>
  <c r="AC14"/>
  <c r="AC16"/>
  <c r="AC22"/>
  <c r="Y5"/>
  <c r="Y8"/>
  <c r="AC8"/>
  <c r="U6"/>
  <c r="AC4"/>
  <c r="Y7"/>
  <c r="U32"/>
  <c r="U17"/>
  <c r="U20"/>
  <c r="U29"/>
  <c r="U16"/>
  <c r="U25"/>
  <c r="U35"/>
  <c r="U24"/>
  <c r="U14"/>
  <c r="U15"/>
  <c r="U19"/>
  <c r="U28"/>
  <c r="U7"/>
  <c r="U36"/>
  <c r="U21"/>
  <c r="U12"/>
  <c r="U8"/>
  <c r="U11"/>
  <c r="U18"/>
  <c r="U27"/>
  <c r="U9"/>
  <c r="U31"/>
  <c r="U10"/>
  <c r="U33"/>
  <c r="U26"/>
  <c r="U13"/>
  <c r="U5"/>
  <c r="U34"/>
  <c r="U22"/>
  <c r="U30"/>
  <c r="U23"/>
  <c r="AC24"/>
  <c r="AC21"/>
  <c r="A11" i="15"/>
  <c r="D18"/>
  <c r="G18"/>
  <c r="H18"/>
  <c r="E18"/>
  <c r="I18"/>
  <c r="F18"/>
  <c r="H11"/>
  <c r="F11"/>
  <c r="G11"/>
  <c r="B11"/>
  <c r="D11"/>
  <c r="AF4" i="1"/>
  <c r="I11" i="15"/>
  <c r="E11"/>
  <c r="AF8" i="1"/>
  <c r="AF15"/>
  <c r="AF16"/>
  <c r="AF18"/>
  <c r="AF12"/>
  <c r="AF5"/>
  <c r="D4" i="15"/>
  <c r="E4"/>
  <c r="G4"/>
  <c r="B4"/>
  <c r="H4"/>
  <c r="C4"/>
  <c r="I4"/>
  <c r="AF13" i="1"/>
  <c r="AF10"/>
  <c r="AF14"/>
  <c r="AF7"/>
  <c r="AF19"/>
  <c r="AF17"/>
  <c r="AF23"/>
  <c r="AF28"/>
  <c r="AF6"/>
  <c r="AF25"/>
  <c r="AF9"/>
  <c r="AF20"/>
  <c r="AF27"/>
  <c r="AF21"/>
  <c r="AF24"/>
  <c r="AF26"/>
  <c r="AF11"/>
  <c r="AC26" l="1"/>
  <c r="AC12"/>
  <c r="AC18"/>
  <c r="AC15"/>
</calcChain>
</file>

<file path=xl/sharedStrings.xml><?xml version="1.0" encoding="utf-8"?>
<sst xmlns="http://schemas.openxmlformats.org/spreadsheetml/2006/main" count="480" uniqueCount="159">
  <si>
    <t>Sjaknr.</t>
  </si>
  <si>
    <t>Sjaknavn</t>
  </si>
  <si>
    <t>Dagløb</t>
  </si>
  <si>
    <t>Hemmelig opgave</t>
  </si>
  <si>
    <t>Natløb</t>
  </si>
  <si>
    <t>O-løb</t>
  </si>
  <si>
    <t>Forhindringsbane</t>
  </si>
  <si>
    <t>Max point</t>
  </si>
  <si>
    <t>Sjaknr</t>
  </si>
  <si>
    <t>Vægt</t>
  </si>
  <si>
    <t>Type</t>
  </si>
  <si>
    <t>Total</t>
  </si>
  <si>
    <t>Point</t>
  </si>
  <si>
    <t>Sum</t>
  </si>
  <si>
    <t>Vægt:</t>
  </si>
  <si>
    <t>Plads</t>
  </si>
  <si>
    <t>K-plads</t>
  </si>
  <si>
    <t>P-plads</t>
  </si>
  <si>
    <t>O-plads</t>
  </si>
  <si>
    <t>P1</t>
  </si>
  <si>
    <t>P2</t>
  </si>
  <si>
    <t>P3</t>
  </si>
  <si>
    <t>P6</t>
  </si>
  <si>
    <t>P7</t>
  </si>
  <si>
    <t>P8</t>
  </si>
  <si>
    <t>P9</t>
  </si>
  <si>
    <t>P10</t>
  </si>
  <si>
    <t>P12</t>
  </si>
  <si>
    <t>Tid</t>
  </si>
  <si>
    <t>P13</t>
  </si>
  <si>
    <t>Opg</t>
  </si>
  <si>
    <t>DAGLØB</t>
  </si>
  <si>
    <t>HEMMELIG OPGAVE</t>
  </si>
  <si>
    <t>NATLØB</t>
  </si>
  <si>
    <t>O-LØB</t>
  </si>
  <si>
    <t>FORHINDRINGSBANE</t>
  </si>
  <si>
    <t>OLDBOYS</t>
  </si>
  <si>
    <t>KONKURRENCE</t>
  </si>
  <si>
    <t>Sjaktype</t>
  </si>
  <si>
    <t>PIGE</t>
  </si>
  <si>
    <t>Australopithecus</t>
  </si>
  <si>
    <t>BE-ton</t>
  </si>
  <si>
    <t>P14</t>
  </si>
  <si>
    <t>P4</t>
  </si>
  <si>
    <t>P5</t>
  </si>
  <si>
    <t>De lange sorte snobrød</t>
  </si>
  <si>
    <t>Heidrun</t>
  </si>
  <si>
    <t>L.I.M</t>
  </si>
  <si>
    <t>Mig og Morten</t>
  </si>
  <si>
    <t>LigaID</t>
  </si>
  <si>
    <t>P15</t>
  </si>
  <si>
    <t>P11</t>
  </si>
  <si>
    <t>P16</t>
  </si>
  <si>
    <t>CK</t>
  </si>
  <si>
    <t>Vibrio</t>
  </si>
  <si>
    <t>Erectus</t>
  </si>
  <si>
    <t>Saiphsation</t>
  </si>
  <si>
    <t>Sjak Najs Majs</t>
  </si>
  <si>
    <t>Birkegruppen</t>
  </si>
  <si>
    <t>Tidsstraffaktor</t>
  </si>
  <si>
    <t># LigaID</t>
  </si>
  <si>
    <t>Patruljenavn</t>
  </si>
  <si>
    <t>Kommentarer</t>
  </si>
  <si>
    <t>Placering</t>
  </si>
  <si>
    <t>Ascend</t>
  </si>
  <si>
    <t>Bamseklanen</t>
  </si>
  <si>
    <t>Aquila</t>
  </si>
  <si>
    <t>Birkerød bjørne</t>
  </si>
  <si>
    <t>Casper &amp; de unge drenge</t>
  </si>
  <si>
    <t>Clan Mcpherson</t>
  </si>
  <si>
    <t>Cola au Lait</t>
  </si>
  <si>
    <t>Damerne fra slottet</t>
  </si>
  <si>
    <t>Dantzer med rumle</t>
  </si>
  <si>
    <t>De flyvende grise</t>
  </si>
  <si>
    <t>De lækre ladies</t>
  </si>
  <si>
    <t>De tre små</t>
  </si>
  <si>
    <t>Dyssegårdsspejderne.dk</t>
  </si>
  <si>
    <t>Einherjerne</t>
  </si>
  <si>
    <t>Essif only</t>
  </si>
  <si>
    <t>Extravaganza</t>
  </si>
  <si>
    <t>Familien Danmark</t>
  </si>
  <si>
    <t>Fisseholdet</t>
  </si>
  <si>
    <t>Fizzmeiste3000</t>
  </si>
  <si>
    <t>Flexfit</t>
  </si>
  <si>
    <t>Ged med hat</t>
  </si>
  <si>
    <t>Glædesdrenge</t>
  </si>
  <si>
    <t>Grip</t>
  </si>
  <si>
    <t>Incaseof-A!</t>
  </si>
  <si>
    <t>KaJoJo!</t>
  </si>
  <si>
    <t>Kong Knud</t>
  </si>
  <si>
    <t>Afrodites Disciple</t>
  </si>
  <si>
    <t>Ladies</t>
  </si>
  <si>
    <t>Le federation des scout</t>
  </si>
  <si>
    <t>MC Rokke</t>
  </si>
  <si>
    <t>NAG</t>
  </si>
  <si>
    <t>Old spice</t>
  </si>
  <si>
    <t>Pøllepus og Co</t>
  </si>
  <si>
    <t>Robustus</t>
  </si>
  <si>
    <t>Sirius II</t>
  </si>
  <si>
    <t>Skovmænd</t>
  </si>
  <si>
    <t>Spis nu pillen Pocahontas</t>
  </si>
  <si>
    <t>Team Colleruphus</t>
  </si>
  <si>
    <t>The Big Lebowskis</t>
  </si>
  <si>
    <t>Tin Gonic</t>
  </si>
  <si>
    <t>TjuBang!</t>
  </si>
  <si>
    <t>Tom</t>
  </si>
  <si>
    <t>Tunge Tut</t>
  </si>
  <si>
    <t>Solo sommerfugl</t>
  </si>
  <si>
    <t>Spiller</t>
  </si>
  <si>
    <t>Toge og tunneller</t>
  </si>
  <si>
    <t>Unzip</t>
  </si>
  <si>
    <t>brun stang</t>
  </si>
  <si>
    <t>Smæk dåsen</t>
  </si>
  <si>
    <t>Ivrige fingre</t>
  </si>
  <si>
    <t>træk drengen</t>
  </si>
  <si>
    <t>Stripperstang</t>
  </si>
  <si>
    <t>Giv et blæs</t>
  </si>
  <si>
    <t>Udløsning</t>
  </si>
  <si>
    <t>Quickie</t>
  </si>
  <si>
    <t>Bumpe bagi</t>
  </si>
  <si>
    <t>Lystspil</t>
  </si>
  <si>
    <t>Kryds i dagbog</t>
  </si>
  <si>
    <t>Oralt</t>
  </si>
  <si>
    <t>Master Mind</t>
  </si>
  <si>
    <t>Sats i alt</t>
  </si>
  <si>
    <t>Vundne i alt</t>
  </si>
  <si>
    <t>Tabt i alt</t>
  </si>
  <si>
    <t>Uafgjort i alt</t>
  </si>
  <si>
    <t>Resultat</t>
  </si>
  <si>
    <t>Total Point</t>
  </si>
  <si>
    <t>Konkurrence</t>
  </si>
  <si>
    <t>Pige</t>
  </si>
  <si>
    <t>Oldboys</t>
  </si>
  <si>
    <t>04SM128</t>
  </si>
  <si>
    <t xml:space="preserve">04SM034 </t>
  </si>
  <si>
    <t>04SM066</t>
  </si>
  <si>
    <t>04SM044</t>
  </si>
  <si>
    <t>04SM016</t>
  </si>
  <si>
    <t>K</t>
  </si>
  <si>
    <t>P</t>
  </si>
  <si>
    <t>O</t>
  </si>
  <si>
    <t>Syarbejde</t>
  </si>
  <si>
    <t>Metal</t>
  </si>
  <si>
    <t>Film</t>
  </si>
  <si>
    <t>Tidsrøver</t>
  </si>
  <si>
    <t>Duathlon A1</t>
  </si>
  <si>
    <t>Duathlon A2</t>
  </si>
  <si>
    <t>Duathlon B1</t>
  </si>
  <si>
    <t>Duathlon B2</t>
  </si>
  <si>
    <t>Sum af placeringer</t>
  </si>
  <si>
    <t>A!</t>
  </si>
  <si>
    <t># Adventurespejd pointskema 2015</t>
  </si>
  <si>
    <t>Fizzmeiste3000 (Udgået)</t>
  </si>
  <si>
    <t>Le federation des scout (Udgået)</t>
  </si>
  <si>
    <t>Grip  (Udgået)</t>
  </si>
  <si>
    <t>Pøllepus og Co  (Udgået)</t>
  </si>
  <si>
    <t>Tunge Tut  (Udgået)</t>
  </si>
  <si>
    <t>Casper og de unge drenge</t>
  </si>
  <si>
    <t>Cola au lait</t>
  </si>
</sst>
</file>

<file path=xl/styles.xml><?xml version="1.0" encoding="utf-8"?>
<styleSheet xmlns="http://schemas.openxmlformats.org/spreadsheetml/2006/main">
  <numFmts count="1">
    <numFmt numFmtId="164" formatCode="hh:mm:ss;@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59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1" borderId="38" applyNumberFormat="0" applyFont="0" applyAlignment="0" applyProtection="0"/>
    <xf numFmtId="0" fontId="13" fillId="22" borderId="39" applyNumberFormat="0" applyAlignment="0" applyProtection="0"/>
    <xf numFmtId="0" fontId="6" fillId="0" borderId="0" applyBorder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24" borderId="39" applyNumberFormat="0" applyAlignment="0" applyProtection="0"/>
    <xf numFmtId="0" fontId="17" fillId="25" borderId="40" applyNumberFormat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9" fillId="22" borderId="41" applyNumberFormat="0" applyAlignment="0" applyProtection="0"/>
    <xf numFmtId="0" fontId="20" fillId="0" borderId="42" applyNumberFormat="0" applyFill="0" applyAlignment="0" applyProtection="0"/>
    <xf numFmtId="0" fontId="21" fillId="0" borderId="43" applyNumberFormat="0" applyFill="0" applyAlignment="0" applyProtection="0"/>
    <xf numFmtId="0" fontId="22" fillId="0" borderId="4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4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46" applyNumberFormat="0" applyFill="0" applyAlignment="0" applyProtection="0"/>
    <xf numFmtId="0" fontId="26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21" borderId="38" applyNumberFormat="0" applyFont="0" applyAlignment="0" applyProtection="0"/>
    <xf numFmtId="0" fontId="1" fillId="0" borderId="0"/>
  </cellStyleXfs>
  <cellXfs count="21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7" xfId="0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1" fontId="3" fillId="0" borderId="2" xfId="0" applyNumberFormat="1" applyFont="1" applyFill="1" applyBorder="1"/>
    <xf numFmtId="0" fontId="4" fillId="0" borderId="5" xfId="0" applyFont="1" applyFill="1" applyBorder="1"/>
    <xf numFmtId="0" fontId="3" fillId="0" borderId="8" xfId="0" applyFont="1" applyFill="1" applyBorder="1"/>
    <xf numFmtId="0" fontId="3" fillId="0" borderId="9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4" fillId="0" borderId="0" xfId="0" applyFont="1" applyFill="1"/>
    <xf numFmtId="0" fontId="3" fillId="0" borderId="9" xfId="0" applyFont="1" applyFill="1" applyBorder="1" applyAlignment="1"/>
    <xf numFmtId="0" fontId="4" fillId="0" borderId="2" xfId="0" applyFont="1" applyFill="1" applyBorder="1"/>
    <xf numFmtId="0" fontId="4" fillId="0" borderId="3" xfId="0" applyFont="1" applyFill="1" applyBorder="1" applyAlignment="1"/>
    <xf numFmtId="0" fontId="3" fillId="0" borderId="0" xfId="0" applyFont="1" applyFill="1" applyBorder="1" applyAlignment="1"/>
    <xf numFmtId="1" fontId="3" fillId="0" borderId="0" xfId="0" applyNumberFormat="1" applyFont="1" applyFill="1" applyBorder="1"/>
    <xf numFmtId="0" fontId="4" fillId="0" borderId="15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Fill="1" applyBorder="1" applyAlignment="1"/>
    <xf numFmtId="1" fontId="3" fillId="0" borderId="12" xfId="0" applyNumberFormat="1" applyFont="1" applyFill="1" applyBorder="1"/>
    <xf numFmtId="0" fontId="4" fillId="0" borderId="5" xfId="0" applyFont="1" applyFill="1" applyBorder="1" applyAlignment="1"/>
    <xf numFmtId="0" fontId="4" fillId="0" borderId="4" xfId="0" applyFont="1" applyFill="1" applyBorder="1" applyAlignment="1"/>
    <xf numFmtId="0" fontId="4" fillId="0" borderId="6" xfId="0" applyFont="1" applyFill="1" applyBorder="1" applyAlignment="1"/>
    <xf numFmtId="1" fontId="4" fillId="0" borderId="4" xfId="0" applyNumberFormat="1" applyFont="1" applyFill="1" applyBorder="1" applyAlignment="1"/>
    <xf numFmtId="1" fontId="4" fillId="0" borderId="6" xfId="0" applyNumberFormat="1" applyFont="1" applyFill="1" applyBorder="1" applyAlignment="1"/>
    <xf numFmtId="1" fontId="4" fillId="0" borderId="20" xfId="0" applyNumberFormat="1" applyFont="1" applyFill="1" applyBorder="1" applyAlignment="1"/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4" fillId="0" borderId="19" xfId="0" applyNumberFormat="1" applyFont="1" applyFill="1" applyBorder="1" applyAlignment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6" xfId="0" applyFont="1" applyFill="1" applyBorder="1"/>
    <xf numFmtId="0" fontId="4" fillId="0" borderId="21" xfId="0" applyFont="1" applyFill="1" applyBorder="1"/>
    <xf numFmtId="1" fontId="3" fillId="0" borderId="25" xfId="0" applyNumberFormat="1" applyFont="1" applyFill="1" applyBorder="1"/>
    <xf numFmtId="0" fontId="5" fillId="0" borderId="1" xfId="0" applyFont="1" applyBorder="1"/>
    <xf numFmtId="0" fontId="0" fillId="0" borderId="1" xfId="0" applyBorder="1"/>
    <xf numFmtId="0" fontId="5" fillId="0" borderId="2" xfId="0" applyFont="1" applyBorder="1"/>
    <xf numFmtId="0" fontId="5" fillId="0" borderId="16" xfId="0" applyFont="1" applyBorder="1"/>
    <xf numFmtId="0" fontId="0" fillId="0" borderId="16" xfId="0" applyBorder="1"/>
    <xf numFmtId="0" fontId="0" fillId="0" borderId="2" xfId="0" applyBorder="1"/>
    <xf numFmtId="0" fontId="0" fillId="0" borderId="4" xfId="0" applyBorder="1"/>
    <xf numFmtId="0" fontId="0" fillId="0" borderId="17" xfId="0" applyBorder="1"/>
    <xf numFmtId="0" fontId="0" fillId="0" borderId="6" xfId="0" applyBorder="1"/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7" xfId="0" applyFont="1" applyFill="1" applyBorder="1"/>
    <xf numFmtId="0" fontId="4" fillId="0" borderId="28" xfId="0" applyFont="1" applyFill="1" applyBorder="1"/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9" xfId="0" applyFont="1" applyFill="1" applyBorder="1"/>
    <xf numFmtId="1" fontId="3" fillId="0" borderId="7" xfId="0" applyNumberFormat="1" applyFont="1" applyFill="1" applyBorder="1"/>
    <xf numFmtId="0" fontId="3" fillId="0" borderId="30" xfId="0" applyFont="1" applyFill="1" applyBorder="1"/>
    <xf numFmtId="2" fontId="0" fillId="0" borderId="0" xfId="0" applyNumberFormat="1"/>
    <xf numFmtId="0" fontId="7" fillId="0" borderId="0" xfId="0" applyFont="1"/>
    <xf numFmtId="0" fontId="8" fillId="0" borderId="7" xfId="0" applyFont="1" applyFill="1" applyBorder="1"/>
    <xf numFmtId="0" fontId="8" fillId="0" borderId="10" xfId="0" applyFont="1" applyFill="1" applyBorder="1"/>
    <xf numFmtId="0" fontId="9" fillId="0" borderId="0" xfId="0" applyFont="1"/>
    <xf numFmtId="0" fontId="2" fillId="0" borderId="1" xfId="0" applyFont="1" applyFill="1" applyBorder="1"/>
    <xf numFmtId="0" fontId="0" fillId="0" borderId="0" xfId="0" applyBorder="1" applyAlignment="1"/>
    <xf numFmtId="0" fontId="0" fillId="0" borderId="0" xfId="0" applyBorder="1"/>
    <xf numFmtId="1" fontId="0" fillId="0" borderId="0" xfId="0" applyNumberFormat="1"/>
    <xf numFmtId="0" fontId="3" fillId="2" borderId="0" xfId="0" applyFont="1" applyFill="1" applyBorder="1"/>
    <xf numFmtId="1" fontId="3" fillId="2" borderId="0" xfId="0" applyNumberFormat="1" applyFont="1" applyFill="1" applyBorder="1"/>
    <xf numFmtId="0" fontId="3" fillId="2" borderId="0" xfId="0" applyFont="1" applyFill="1"/>
    <xf numFmtId="1" fontId="3" fillId="2" borderId="0" xfId="0" applyNumberFormat="1" applyFont="1" applyFill="1"/>
    <xf numFmtId="0" fontId="0" fillId="2" borderId="0" xfId="0" applyFill="1"/>
    <xf numFmtId="0" fontId="2" fillId="0" borderId="3" xfId="0" applyFont="1" applyFill="1" applyBorder="1"/>
    <xf numFmtId="1" fontId="2" fillId="0" borderId="1" xfId="0" applyNumberFormat="1" applyFont="1" applyFill="1" applyBorder="1"/>
    <xf numFmtId="1" fontId="3" fillId="0" borderId="14" xfId="0" applyNumberFormat="1" applyFont="1" applyFill="1" applyBorder="1"/>
    <xf numFmtId="0" fontId="4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4" fillId="0" borderId="25" xfId="0" applyFont="1" applyFill="1" applyBorder="1"/>
    <xf numFmtId="0" fontId="3" fillId="0" borderId="47" xfId="0" applyFont="1" applyFill="1" applyBorder="1"/>
    <xf numFmtId="0" fontId="4" fillId="0" borderId="48" xfId="0" applyFont="1" applyFill="1" applyBorder="1"/>
    <xf numFmtId="0" fontId="4" fillId="0" borderId="30" xfId="0" applyFont="1" applyFill="1" applyBorder="1"/>
    <xf numFmtId="0" fontId="7" fillId="0" borderId="16" xfId="0" applyFont="1" applyBorder="1"/>
    <xf numFmtId="0" fontId="0" fillId="0" borderId="33" xfId="0" applyBorder="1"/>
    <xf numFmtId="0" fontId="0" fillId="0" borderId="3" xfId="0" applyBorder="1"/>
    <xf numFmtId="0" fontId="5" fillId="0" borderId="3" xfId="0" applyFont="1" applyBorder="1"/>
    <xf numFmtId="0" fontId="0" fillId="0" borderId="5" xfId="0" applyBorder="1"/>
    <xf numFmtId="0" fontId="5" fillId="0" borderId="15" xfId="0" applyFont="1" applyBorder="1"/>
    <xf numFmtId="0" fontId="0" fillId="0" borderId="15" xfId="0" applyBorder="1"/>
    <xf numFmtId="0" fontId="0" fillId="0" borderId="20" xfId="0" applyBorder="1"/>
    <xf numFmtId="0" fontId="0" fillId="0" borderId="48" xfId="0" applyBorder="1"/>
    <xf numFmtId="0" fontId="2" fillId="0" borderId="0" xfId="0" applyFont="1" applyFill="1" applyBorder="1"/>
    <xf numFmtId="0" fontId="4" fillId="0" borderId="23" xfId="0" applyFont="1" applyFill="1" applyBorder="1" applyAlignment="1">
      <alignment horizontal="center"/>
    </xf>
    <xf numFmtId="1" fontId="0" fillId="0" borderId="3" xfId="0" applyNumberFormat="1" applyBorder="1"/>
    <xf numFmtId="0" fontId="4" fillId="0" borderId="7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 wrapText="1"/>
    </xf>
    <xf numFmtId="16" fontId="27" fillId="0" borderId="1" xfId="0" applyNumberFormat="1" applyFont="1" applyBorder="1" applyAlignment="1">
      <alignment horizontal="left" vertical="top" wrapText="1"/>
    </xf>
    <xf numFmtId="0" fontId="27" fillId="0" borderId="1" xfId="0" applyFont="1" applyBorder="1" applyAlignment="1">
      <alignment horizontal="left"/>
    </xf>
    <xf numFmtId="0" fontId="28" fillId="0" borderId="0" xfId="0" applyFont="1" applyAlignment="1"/>
    <xf numFmtId="0" fontId="29" fillId="0" borderId="0" xfId="0" applyFont="1" applyAlignment="1">
      <alignment textRotation="90"/>
    </xf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0" fontId="30" fillId="0" borderId="50" xfId="0" applyFont="1" applyBorder="1"/>
    <xf numFmtId="0" fontId="30" fillId="0" borderId="51" xfId="0" applyFont="1" applyBorder="1"/>
    <xf numFmtId="0" fontId="30" fillId="0" borderId="47" xfId="0" applyFont="1" applyBorder="1"/>
    <xf numFmtId="0" fontId="30" fillId="0" borderId="49" xfId="0" applyFont="1" applyBorder="1"/>
    <xf numFmtId="2" fontId="2" fillId="0" borderId="52" xfId="0" applyNumberFormat="1" applyFont="1" applyFill="1" applyBorder="1"/>
    <xf numFmtId="2" fontId="2" fillId="0" borderId="22" xfId="0" applyNumberFormat="1" applyFont="1" applyFill="1" applyBorder="1"/>
    <xf numFmtId="0" fontId="4" fillId="0" borderId="0" xfId="0" applyFont="1" applyFill="1" applyBorder="1"/>
    <xf numFmtId="0" fontId="4" fillId="0" borderId="2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left"/>
    </xf>
    <xf numFmtId="0" fontId="4" fillId="0" borderId="17" xfId="0" applyFont="1" applyFill="1" applyBorder="1"/>
    <xf numFmtId="0" fontId="3" fillId="0" borderId="19" xfId="0" applyFont="1" applyFill="1" applyBorder="1"/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/>
    </xf>
    <xf numFmtId="16" fontId="27" fillId="0" borderId="0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31" xfId="0" applyBorder="1"/>
    <xf numFmtId="0" fontId="12" fillId="0" borderId="1" xfId="0" applyFont="1" applyBorder="1"/>
    <xf numFmtId="0" fontId="2" fillId="0" borderId="14" xfId="0" applyFont="1" applyFill="1" applyBorder="1"/>
    <xf numFmtId="1" fontId="2" fillId="0" borderId="12" xfId="0" applyNumberFormat="1" applyFont="1" applyFill="1" applyBorder="1"/>
    <xf numFmtId="1" fontId="2" fillId="0" borderId="13" xfId="0" applyNumberFormat="1" applyFont="1" applyFill="1" applyBorder="1"/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/>
    <xf numFmtId="1" fontId="2" fillId="0" borderId="12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/>
    <xf numFmtId="1" fontId="2" fillId="0" borderId="19" xfId="0" applyNumberFormat="1" applyFont="1" applyFill="1" applyBorder="1" applyAlignment="1"/>
    <xf numFmtId="1" fontId="2" fillId="0" borderId="1" xfId="0" applyNumberFormat="1" applyFont="1" applyFill="1" applyBorder="1" applyAlignment="1"/>
    <xf numFmtId="1" fontId="2" fillId="0" borderId="13" xfId="0" applyNumberFormat="1" applyFont="1" applyFill="1" applyBorder="1" applyAlignment="1"/>
    <xf numFmtId="0" fontId="2" fillId="0" borderId="4" xfId="0" applyFont="1" applyFill="1" applyBorder="1"/>
    <xf numFmtId="1" fontId="2" fillId="0" borderId="4" xfId="0" applyNumberFormat="1" applyFont="1" applyFill="1" applyBorder="1" applyAlignment="1">
      <alignment horizontal="right"/>
    </xf>
    <xf numFmtId="1" fontId="2" fillId="0" borderId="17" xfId="0" applyNumberFormat="1" applyFont="1" applyFill="1" applyBorder="1" applyAlignment="1"/>
    <xf numFmtId="0" fontId="27" fillId="0" borderId="0" xfId="0" applyFont="1" applyFill="1" applyBorder="1" applyAlignment="1">
      <alignment horizontal="center" vertical="center"/>
    </xf>
    <xf numFmtId="21" fontId="2" fillId="0" borderId="0" xfId="0" applyNumberFormat="1" applyFont="1" applyFill="1" applyBorder="1"/>
    <xf numFmtId="164" fontId="0" fillId="0" borderId="0" xfId="0" applyNumberFormat="1" applyBorder="1"/>
    <xf numFmtId="0" fontId="5" fillId="0" borderId="0" xfId="0" applyFont="1" applyFill="1" applyBorder="1"/>
    <xf numFmtId="0" fontId="25" fillId="0" borderId="0" xfId="0" applyFont="1" applyBorder="1"/>
    <xf numFmtId="1" fontId="0" fillId="0" borderId="0" xfId="0" applyNumberFormat="1" applyBorder="1"/>
    <xf numFmtId="0" fontId="2" fillId="0" borderId="54" xfId="0" applyFont="1" applyBorder="1"/>
    <xf numFmtId="0" fontId="25" fillId="0" borderId="24" xfId="0" applyFont="1" applyBorder="1"/>
    <xf numFmtId="0" fontId="25" fillId="0" borderId="23" xfId="0" applyFont="1" applyBorder="1"/>
    <xf numFmtId="0" fontId="2" fillId="0" borderId="31" xfId="0" applyFont="1" applyBorder="1"/>
    <xf numFmtId="0" fontId="25" fillId="0" borderId="55" xfId="0" applyFont="1" applyBorder="1"/>
    <xf numFmtId="0" fontId="2" fillId="0" borderId="22" xfId="0" applyFont="1" applyBorder="1"/>
    <xf numFmtId="0" fontId="2" fillId="0" borderId="33" xfId="0" applyFont="1" applyBorder="1"/>
    <xf numFmtId="0" fontId="3" fillId="0" borderId="56" xfId="0" applyFont="1" applyFill="1" applyBorder="1"/>
    <xf numFmtId="0" fontId="25" fillId="0" borderId="57" xfId="0" applyFont="1" applyBorder="1"/>
    <xf numFmtId="0" fontId="2" fillId="0" borderId="32" xfId="0" applyFont="1" applyBorder="1"/>
    <xf numFmtId="0" fontId="3" fillId="0" borderId="4" xfId="0" applyFont="1" applyFill="1" applyBorder="1"/>
    <xf numFmtId="0" fontId="3" fillId="0" borderId="6" xfId="0" applyFont="1" applyFill="1" applyBorder="1"/>
    <xf numFmtId="0" fontId="2" fillId="0" borderId="23" xfId="0" applyFont="1" applyBorder="1"/>
    <xf numFmtId="0" fontId="2" fillId="0" borderId="26" xfId="0" applyFont="1" applyBorder="1"/>
    <xf numFmtId="0" fontId="3" fillId="0" borderId="4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1" fontId="2" fillId="0" borderId="31" xfId="0" applyNumberFormat="1" applyFont="1" applyFill="1" applyBorder="1"/>
    <xf numFmtId="0" fontId="3" fillId="0" borderId="58" xfId="0" applyFont="1" applyFill="1" applyBorder="1"/>
    <xf numFmtId="0" fontId="2" fillId="0" borderId="58" xfId="0" applyFont="1" applyFill="1" applyBorder="1"/>
    <xf numFmtId="1" fontId="3" fillId="0" borderId="58" xfId="0" applyNumberFormat="1" applyFont="1" applyFill="1" applyBorder="1"/>
    <xf numFmtId="0" fontId="2" fillId="0" borderId="21" xfId="0" applyFont="1" applyFill="1" applyBorder="1"/>
    <xf numFmtId="1" fontId="2" fillId="0" borderId="4" xfId="0" applyNumberFormat="1" applyFont="1" applyFill="1" applyBorder="1"/>
    <xf numFmtId="1" fontId="2" fillId="0" borderId="6" xfId="0" applyNumberFormat="1" applyFont="1" applyFill="1" applyBorder="1"/>
    <xf numFmtId="0" fontId="2" fillId="0" borderId="4" xfId="0" applyFont="1" applyFill="1" applyBorder="1" applyAlignment="1">
      <alignment horizontal="right"/>
    </xf>
    <xf numFmtId="1" fontId="2" fillId="0" borderId="20" xfId="0" applyNumberFormat="1" applyFont="1" applyFill="1" applyBorder="1" applyAlignment="1"/>
    <xf numFmtId="1" fontId="2" fillId="0" borderId="6" xfId="0" applyNumberFormat="1" applyFont="1" applyFill="1" applyBorder="1" applyAlignment="1"/>
    <xf numFmtId="1" fontId="2" fillId="0" borderId="11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/>
    <xf numFmtId="1" fontId="2" fillId="0" borderId="21" xfId="0" applyNumberFormat="1" applyFont="1" applyFill="1" applyBorder="1" applyAlignment="1">
      <alignment horizontal="right"/>
    </xf>
    <xf numFmtId="1" fontId="2" fillId="0" borderId="53" xfId="0" applyNumberFormat="1" applyFont="1" applyFill="1" applyBorder="1" applyAlignment="1"/>
    <xf numFmtId="1" fontId="2" fillId="0" borderId="10" xfId="0" applyNumberFormat="1" applyFont="1" applyFill="1" applyBorder="1" applyAlignment="1"/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left"/>
    </xf>
    <xf numFmtId="0" fontId="0" fillId="0" borderId="10" xfId="0" applyBorder="1"/>
    <xf numFmtId="0" fontId="27" fillId="0" borderId="0" xfId="51" applyFont="1" applyBorder="1" applyAlignment="1">
      <alignment horizontal="left" vertical="top" wrapText="1"/>
    </xf>
    <xf numFmtId="0" fontId="7" fillId="0" borderId="33" xfId="0" applyFont="1" applyBorder="1"/>
    <xf numFmtId="0" fontId="2" fillId="0" borderId="0" xfId="51" applyFont="1" applyFill="1" applyBorder="1"/>
    <xf numFmtId="0" fontId="32" fillId="0" borderId="1" xfId="0" applyFont="1" applyBorder="1"/>
    <xf numFmtId="0" fontId="27" fillId="0" borderId="0" xfId="51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</cellXfs>
  <cellStyles count="59">
    <cellStyle name="20 % - Markeringsfarve1 2" xfId="1"/>
    <cellStyle name="20 % - Markeringsfarve1 2 2" xfId="52"/>
    <cellStyle name="20 % - Markeringsfarve2 2" xfId="2"/>
    <cellStyle name="20 % - Markeringsfarve2 2 2" xfId="53"/>
    <cellStyle name="20 % - Markeringsfarve3 2" xfId="3"/>
    <cellStyle name="20 % - Markeringsfarve3 2 2" xfId="54"/>
    <cellStyle name="20 % - Markeringsfarve4 2" xfId="4"/>
    <cellStyle name="20 % - Markeringsfarve4 2 2" xfId="55"/>
    <cellStyle name="20 % - Markeringsfarve5" xfId="5" builtinId="46" customBuiltin="1"/>
    <cellStyle name="20 % - Markeringsfarve5 2" xfId="47"/>
    <cellStyle name="20 % - Markeringsfarve6" xfId="6" builtinId="50" customBuiltin="1"/>
    <cellStyle name="20 % - Markeringsfarve6 2" xfId="49"/>
    <cellStyle name="40 % - Markeringsfarve1" xfId="7" builtinId="31" customBuiltin="1"/>
    <cellStyle name="40 % - Markeringsfarve1 2" xfId="44"/>
    <cellStyle name="40 % - Markeringsfarve2" xfId="8" builtinId="35" customBuiltin="1"/>
    <cellStyle name="40 % - Markeringsfarve2 2" xfId="45"/>
    <cellStyle name="40 % - Markeringsfarve3 2" xfId="9"/>
    <cellStyle name="40 % - Markeringsfarve3 2 2" xfId="56"/>
    <cellStyle name="40 % - Markeringsfarve4" xfId="10" builtinId="43" customBuiltin="1"/>
    <cellStyle name="40 % - Markeringsfarve4 2" xfId="46"/>
    <cellStyle name="40 % - Markeringsfarve5" xfId="11" builtinId="47" customBuiltin="1"/>
    <cellStyle name="40 % - Markeringsfarve5 2" xfId="48"/>
    <cellStyle name="40 % - Markeringsfarve6" xfId="12" builtinId="51" customBuiltin="1"/>
    <cellStyle name="40 % - Markeringsfarve6 2" xfId="50"/>
    <cellStyle name="60 % - Markeringsfarve1" xfId="13" builtinId="32" customBuiltin="1"/>
    <cellStyle name="60 % - Markeringsfarve2" xfId="14" builtinId="36" customBuiltin="1"/>
    <cellStyle name="60 % - Markeringsfarve3 2" xfId="15"/>
    <cellStyle name="60 % - Markeringsfarve4 2" xfId="16"/>
    <cellStyle name="60 % - Markeringsfarve5" xfId="17" builtinId="48" customBuiltin="1"/>
    <cellStyle name="60 % - Markeringsfarve6 2" xfId="18"/>
    <cellStyle name="Advarselstekst" xfId="19" builtinId="11" customBuiltin="1"/>
    <cellStyle name="Bemærk! 2" xfId="20"/>
    <cellStyle name="Bemærk! 2 2" xfId="57"/>
    <cellStyle name="Beregning" xfId="21" builtinId="22" customBuiltin="1"/>
    <cellStyle name="Excel Built-in Normal" xfId="22"/>
    <cellStyle name="Forklarende tekst" xfId="23" builtinId="53" customBuiltin="1"/>
    <cellStyle name="God" xfId="24" builtinId="26" customBuiltin="1"/>
    <cellStyle name="Input" xfId="25" builtinId="20" customBuiltin="1"/>
    <cellStyle name="Kontroller celle" xfId="26" builtinId="23" customBuiltin="1"/>
    <cellStyle name="Markeringsfarve1" xfId="27" builtinId="29" customBuiltin="1"/>
    <cellStyle name="Markeringsfarve2" xfId="28" builtinId="33" customBuiltin="1"/>
    <cellStyle name="Markeringsfarve3" xfId="29" builtinId="37" customBuiltin="1"/>
    <cellStyle name="Markeringsfarve4" xfId="30" builtinId="41" customBuiltin="1"/>
    <cellStyle name="Markeringsfarve5" xfId="31" builtinId="45" customBuiltin="1"/>
    <cellStyle name="Markeringsfarve6" xfId="32" builtinId="49" customBuiltin="1"/>
    <cellStyle name="Neutral" xfId="33" builtinId="28" customBuiltin="1"/>
    <cellStyle name="Normal" xfId="0" builtinId="0"/>
    <cellStyle name="Normal 2" xfId="34"/>
    <cellStyle name="Normal 2 2" xfId="51"/>
    <cellStyle name="Normal 2 2 2" xfId="58"/>
    <cellStyle name="Output" xfId="35" builtinId="21" customBuiltin="1"/>
    <cellStyle name="Overskrift 1" xfId="36" builtinId="16" customBuiltin="1"/>
    <cellStyle name="Overskrift 2" xfId="37" builtinId="17" customBuiltin="1"/>
    <cellStyle name="Overskrift 3" xfId="38" builtinId="18" customBuiltin="1"/>
    <cellStyle name="Overskrift 4" xfId="39" builtinId="19" customBuiltin="1"/>
    <cellStyle name="Sammenkædet celle" xfId="40" builtinId="24" customBuiltin="1"/>
    <cellStyle name="Titel" xfId="41" builtinId="15" customBuiltin="1"/>
    <cellStyle name="Total" xfId="42" builtinId="25" customBuiltin="1"/>
    <cellStyle name="Ugyldig" xfId="43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F59"/>
  <sheetViews>
    <sheetView tabSelected="1" workbookViewId="0">
      <pane ySplit="3" topLeftCell="A4" activePane="bottomLeft" state="frozen"/>
      <selection activeCell="A4" sqref="A4"/>
      <selection pane="bottomLeft" activeCell="B11" sqref="B11"/>
    </sheetView>
  </sheetViews>
  <sheetFormatPr defaultColWidth="8.85546875" defaultRowHeight="11.25"/>
  <cols>
    <col min="1" max="1" width="7.140625" style="1" customWidth="1"/>
    <col min="2" max="2" width="40.7109375" style="19" bestFit="1" customWidth="1"/>
    <col min="3" max="3" width="6.7109375" style="1" customWidth="1"/>
    <col min="4" max="4" width="7.42578125" style="1" customWidth="1"/>
    <col min="5" max="6" width="6.28515625" style="1" customWidth="1"/>
    <col min="7" max="7" width="6.28515625" style="20" customWidth="1"/>
    <col min="8" max="8" width="9.28515625" style="20" customWidth="1"/>
    <col min="9" max="12" width="6.28515625" style="1" customWidth="1"/>
    <col min="13" max="13" width="6.85546875" style="1" customWidth="1"/>
    <col min="14" max="14" width="8" style="1" customWidth="1"/>
    <col min="15" max="16" width="6.85546875" style="20" customWidth="1"/>
    <col min="17" max="17" width="7.42578125" style="20" customWidth="1"/>
    <col min="18" max="18" width="6.85546875" style="20" customWidth="1"/>
    <col min="19" max="19" width="7.28515625" style="20" customWidth="1"/>
    <col min="20" max="20" width="7.28515625" style="1" customWidth="1"/>
    <col min="21" max="32" width="8.85546875" style="1" hidden="1" customWidth="1"/>
    <col min="33" max="16384" width="8.85546875" style="1"/>
  </cols>
  <sheetData>
    <row r="1" spans="1:32">
      <c r="A1" s="5"/>
      <c r="B1" s="16"/>
      <c r="C1" s="12"/>
      <c r="D1" s="84"/>
      <c r="E1" s="196" t="s">
        <v>2</v>
      </c>
      <c r="F1" s="197"/>
      <c r="G1" s="198" t="s">
        <v>3</v>
      </c>
      <c r="H1" s="195"/>
      <c r="I1" s="196" t="s">
        <v>4</v>
      </c>
      <c r="J1" s="197"/>
      <c r="K1" s="196" t="s">
        <v>5</v>
      </c>
      <c r="L1" s="197"/>
      <c r="M1" s="196" t="s">
        <v>6</v>
      </c>
      <c r="N1" s="197"/>
      <c r="O1" s="193" t="s">
        <v>11</v>
      </c>
      <c r="P1" s="194"/>
      <c r="Q1" s="194"/>
      <c r="R1" s="194"/>
      <c r="S1" s="195"/>
    </row>
    <row r="2" spans="1:32">
      <c r="A2" s="17" t="s">
        <v>0</v>
      </c>
      <c r="B2" s="18" t="s">
        <v>1</v>
      </c>
      <c r="C2" s="83" t="s">
        <v>10</v>
      </c>
      <c r="D2" s="85" t="s">
        <v>49</v>
      </c>
      <c r="E2" s="23" t="s">
        <v>12</v>
      </c>
      <c r="F2" s="24" t="s">
        <v>15</v>
      </c>
      <c r="G2" s="23" t="s">
        <v>12</v>
      </c>
      <c r="H2" s="24" t="s">
        <v>15</v>
      </c>
      <c r="I2" s="23" t="s">
        <v>12</v>
      </c>
      <c r="J2" s="24" t="s">
        <v>15</v>
      </c>
      <c r="K2" s="23" t="s">
        <v>12</v>
      </c>
      <c r="L2" s="24" t="s">
        <v>15</v>
      </c>
      <c r="M2" s="23" t="s">
        <v>12</v>
      </c>
      <c r="N2" s="24" t="s">
        <v>15</v>
      </c>
      <c r="O2" s="21" t="s">
        <v>12</v>
      </c>
      <c r="P2" s="7" t="s">
        <v>16</v>
      </c>
      <c r="Q2" s="7" t="s">
        <v>17</v>
      </c>
      <c r="R2" s="7" t="s">
        <v>18</v>
      </c>
      <c r="S2" s="22" t="s">
        <v>11</v>
      </c>
      <c r="U2" s="192" t="s">
        <v>36</v>
      </c>
      <c r="V2" s="192"/>
      <c r="W2" s="192"/>
      <c r="X2" s="192"/>
      <c r="Y2" s="192" t="s">
        <v>39</v>
      </c>
      <c r="Z2" s="192"/>
      <c r="AA2" s="192"/>
      <c r="AB2" s="192"/>
      <c r="AC2" s="192" t="s">
        <v>37</v>
      </c>
      <c r="AD2" s="192"/>
      <c r="AE2" s="192"/>
      <c r="AF2" s="192"/>
    </row>
    <row r="3" spans="1:32" ht="12" thickBot="1">
      <c r="A3" s="6"/>
      <c r="B3" s="27" t="s">
        <v>7</v>
      </c>
      <c r="C3" s="43"/>
      <c r="D3" s="41"/>
      <c r="E3" s="28">
        <v>350</v>
      </c>
      <c r="F3" s="29"/>
      <c r="G3" s="30">
        <v>250</v>
      </c>
      <c r="H3" s="31"/>
      <c r="I3" s="28">
        <v>150</v>
      </c>
      <c r="J3" s="29"/>
      <c r="K3" s="28">
        <v>150</v>
      </c>
      <c r="L3" s="29"/>
      <c r="M3" s="28">
        <v>100</v>
      </c>
      <c r="N3" s="29"/>
      <c r="O3" s="32">
        <f>SUM(E3:M3)</f>
        <v>1000</v>
      </c>
      <c r="P3" s="25"/>
      <c r="Q3" s="25"/>
      <c r="R3" s="25"/>
      <c r="S3" s="31"/>
      <c r="U3" s="73" t="s">
        <v>15</v>
      </c>
      <c r="V3" s="73" t="s">
        <v>8</v>
      </c>
      <c r="W3" s="73" t="s">
        <v>1</v>
      </c>
      <c r="X3" s="73" t="s">
        <v>12</v>
      </c>
      <c r="Y3" s="73" t="s">
        <v>15</v>
      </c>
      <c r="Z3" s="73" t="s">
        <v>8</v>
      </c>
      <c r="AA3" s="73" t="s">
        <v>1</v>
      </c>
      <c r="AB3" s="73" t="s">
        <v>12</v>
      </c>
      <c r="AC3" s="73" t="s">
        <v>15</v>
      </c>
      <c r="AD3" s="73" t="s">
        <v>8</v>
      </c>
      <c r="AE3" s="73" t="s">
        <v>1</v>
      </c>
      <c r="AF3" s="73" t="s">
        <v>12</v>
      </c>
    </row>
    <row r="4" spans="1:32" ht="12.75">
      <c r="A4" s="100">
        <v>1</v>
      </c>
      <c r="B4" s="101" t="str">
        <f>Sjak!B3</f>
        <v>L.I.M</v>
      </c>
      <c r="C4" s="133" t="str">
        <f>Sjak!F3</f>
        <v>K</v>
      </c>
      <c r="D4" s="133">
        <f>Sjak!D3</f>
        <v>0</v>
      </c>
      <c r="E4" s="134">
        <f>Dagløb!C3</f>
        <v>312</v>
      </c>
      <c r="F4" s="135">
        <f>Dagløb!D3</f>
        <v>8</v>
      </c>
      <c r="G4" s="134">
        <f>'Hemmelig opgave'!C3</f>
        <v>150</v>
      </c>
      <c r="H4" s="134">
        <f>'Hemmelig opgave'!D3</f>
        <v>16</v>
      </c>
      <c r="I4" s="136">
        <f>Natløb!C3</f>
        <v>128</v>
      </c>
      <c r="J4" s="136">
        <f>Natløb!D3</f>
        <v>6</v>
      </c>
      <c r="K4" s="137">
        <f>'O-løb'!C3</f>
        <v>141</v>
      </c>
      <c r="L4" s="137">
        <f>'O-løb'!D3</f>
        <v>3</v>
      </c>
      <c r="M4" s="138">
        <f>Forhindringsbane!C3</f>
        <v>96</v>
      </c>
      <c r="N4" s="178">
        <f>Forhindringsbane!D3</f>
        <v>3</v>
      </c>
      <c r="O4" s="139">
        <f t="shared" ref="O4:O35" si="0">E4+G4+I4+K4+M4</f>
        <v>827</v>
      </c>
      <c r="P4" s="140">
        <f t="shared" ref="P4:P18" si="1">RANK(O4,$O$4:$O$18)</f>
        <v>2</v>
      </c>
      <c r="Q4" s="141"/>
      <c r="R4" s="39"/>
      <c r="S4" s="142">
        <f t="shared" ref="S4:S35" si="2">RANK(O4,$O$4:$O$59)</f>
        <v>6</v>
      </c>
      <c r="U4" s="74">
        <f>R29</f>
        <v>6</v>
      </c>
      <c r="V4" s="73">
        <f>A29</f>
        <v>22</v>
      </c>
      <c r="W4" s="73" t="str">
        <f>B29</f>
        <v>Erectus</v>
      </c>
      <c r="X4" s="74">
        <f>O29</f>
        <v>799</v>
      </c>
      <c r="Y4" s="74">
        <f>Q23</f>
        <v>0</v>
      </c>
      <c r="Z4" s="73">
        <f>A23</f>
        <v>11</v>
      </c>
      <c r="AA4" s="73" t="str">
        <f>B23</f>
        <v>CK</v>
      </c>
      <c r="AB4" s="74">
        <f>O23</f>
        <v>617</v>
      </c>
      <c r="AC4" s="74">
        <f>P4</f>
        <v>2</v>
      </c>
      <c r="AD4" s="73">
        <f>A4</f>
        <v>1</v>
      </c>
      <c r="AE4" s="73" t="str">
        <f>B4</f>
        <v>L.I.M</v>
      </c>
      <c r="AF4" s="74">
        <f>O4</f>
        <v>827</v>
      </c>
    </row>
    <row r="5" spans="1:32" ht="12.75">
      <c r="A5" s="102">
        <v>4</v>
      </c>
      <c r="B5" s="103" t="s">
        <v>64</v>
      </c>
      <c r="C5" s="133" t="str">
        <f>Sjak!F6</f>
        <v>K</v>
      </c>
      <c r="D5" s="133">
        <f>Sjak!D6</f>
        <v>0</v>
      </c>
      <c r="E5" s="134">
        <f>Dagløb!C6</f>
        <v>309</v>
      </c>
      <c r="F5" s="135">
        <f>Dagløb!D6</f>
        <v>9</v>
      </c>
      <c r="G5" s="134">
        <f>'Hemmelig opgave'!C6</f>
        <v>153</v>
      </c>
      <c r="H5" s="134">
        <f>'Hemmelig opgave'!D6</f>
        <v>15</v>
      </c>
      <c r="I5" s="136">
        <f>Natløb!C6</f>
        <v>134</v>
      </c>
      <c r="J5" s="136">
        <f>Natløb!D6</f>
        <v>4</v>
      </c>
      <c r="K5" s="137">
        <f>'O-løb'!C6</f>
        <v>130</v>
      </c>
      <c r="L5" s="137">
        <f>'O-løb'!D6</f>
        <v>10</v>
      </c>
      <c r="M5" s="138">
        <f>Forhindringsbane!C6</f>
        <v>100</v>
      </c>
      <c r="N5" s="179">
        <f>Forhindringsbane!D6</f>
        <v>1</v>
      </c>
      <c r="O5" s="139">
        <f t="shared" si="0"/>
        <v>826</v>
      </c>
      <c r="P5" s="140">
        <f t="shared" si="1"/>
        <v>3</v>
      </c>
      <c r="Q5" s="141"/>
      <c r="R5" s="141"/>
      <c r="S5" s="142">
        <f t="shared" si="2"/>
        <v>7</v>
      </c>
      <c r="U5" s="74">
        <f t="shared" ref="U5:U29" si="3">R30</f>
        <v>21</v>
      </c>
      <c r="V5" s="73">
        <f t="shared" ref="V5:W5" si="4">A30</f>
        <v>24</v>
      </c>
      <c r="W5" s="73" t="str">
        <f t="shared" si="4"/>
        <v>Extravaganza</v>
      </c>
      <c r="X5" s="74">
        <f t="shared" ref="X5:X29" si="5">O30</f>
        <v>531</v>
      </c>
      <c r="Y5" s="74">
        <f t="shared" ref="Y5:Y9" si="6">Q24</f>
        <v>0</v>
      </c>
      <c r="Z5" s="73">
        <f t="shared" ref="Z5:AA5" si="7">A24</f>
        <v>12</v>
      </c>
      <c r="AA5" s="73" t="str">
        <f t="shared" si="7"/>
        <v>Clan Mcpherson</v>
      </c>
      <c r="AB5" s="74">
        <f t="shared" ref="AB5:AB9" si="8">O24</f>
        <v>573</v>
      </c>
      <c r="AC5" s="74">
        <f t="shared" ref="AC5:AC28" si="9">P5</f>
        <v>3</v>
      </c>
      <c r="AD5" s="73">
        <f t="shared" ref="AD5:AD28" si="10">A5</f>
        <v>4</v>
      </c>
      <c r="AE5" s="73" t="str">
        <f t="shared" ref="AE5:AE28" si="11">B5</f>
        <v>Ascend</v>
      </c>
      <c r="AF5" s="74">
        <f t="shared" ref="AF5:AF28" si="12">O5</f>
        <v>826</v>
      </c>
    </row>
    <row r="6" spans="1:32" ht="12.75">
      <c r="A6" s="102">
        <v>6</v>
      </c>
      <c r="B6" s="103" t="s">
        <v>65</v>
      </c>
      <c r="C6" s="133" t="str">
        <f>Sjak!F8</f>
        <v>K</v>
      </c>
      <c r="D6" s="133">
        <f>Sjak!D8</f>
        <v>0</v>
      </c>
      <c r="E6" s="134">
        <f>Dagløb!C8</f>
        <v>128</v>
      </c>
      <c r="F6" s="135">
        <f>Dagløb!D8</f>
        <v>47</v>
      </c>
      <c r="G6" s="134">
        <f>'Hemmelig opgave'!C8</f>
        <v>127</v>
      </c>
      <c r="H6" s="134">
        <f>'Hemmelig opgave'!D8</f>
        <v>28</v>
      </c>
      <c r="I6" s="136">
        <f>Natløb!C8</f>
        <v>80</v>
      </c>
      <c r="J6" s="136">
        <f>Natløb!D8</f>
        <v>25</v>
      </c>
      <c r="K6" s="137">
        <f>'O-løb'!C8</f>
        <v>105</v>
      </c>
      <c r="L6" s="137">
        <f>'O-løb'!D8</f>
        <v>35</v>
      </c>
      <c r="M6" s="138">
        <f>Forhindringsbane!C8</f>
        <v>19</v>
      </c>
      <c r="N6" s="179">
        <f>Forhindringsbane!D8</f>
        <v>46</v>
      </c>
      <c r="O6" s="139">
        <f t="shared" si="0"/>
        <v>459</v>
      </c>
      <c r="P6" s="140">
        <f t="shared" si="1"/>
        <v>11</v>
      </c>
      <c r="Q6" s="141"/>
      <c r="R6" s="141"/>
      <c r="S6" s="142">
        <f t="shared" si="2"/>
        <v>42</v>
      </c>
      <c r="U6" s="74">
        <f t="shared" si="3"/>
        <v>25</v>
      </c>
      <c r="V6" s="73">
        <f t="shared" ref="V6:W6" si="13">A31</f>
        <v>25</v>
      </c>
      <c r="W6" s="73" t="str">
        <f t="shared" si="13"/>
        <v>Familien Danmark</v>
      </c>
      <c r="X6" s="74">
        <f t="shared" si="5"/>
        <v>425</v>
      </c>
      <c r="Y6" s="74">
        <f t="shared" si="6"/>
        <v>0</v>
      </c>
      <c r="Z6" s="73">
        <f t="shared" ref="Z6:AA6" si="14">A25</f>
        <v>13</v>
      </c>
      <c r="AA6" s="73" t="str">
        <f t="shared" si="14"/>
        <v>Cola au Lait</v>
      </c>
      <c r="AB6" s="74">
        <f t="shared" si="8"/>
        <v>897</v>
      </c>
      <c r="AC6" s="74">
        <f t="shared" si="9"/>
        <v>11</v>
      </c>
      <c r="AD6" s="73">
        <f t="shared" si="10"/>
        <v>6</v>
      </c>
      <c r="AE6" s="73" t="str">
        <f t="shared" si="11"/>
        <v>Bamseklanen</v>
      </c>
      <c r="AF6" s="74">
        <f t="shared" si="12"/>
        <v>459</v>
      </c>
    </row>
    <row r="7" spans="1:32" ht="12.75">
      <c r="A7" s="100">
        <v>7</v>
      </c>
      <c r="B7" s="103" t="s">
        <v>66</v>
      </c>
      <c r="C7" s="133" t="str">
        <f>Sjak!F9</f>
        <v>K</v>
      </c>
      <c r="D7" s="133">
        <f>Sjak!D9</f>
        <v>0</v>
      </c>
      <c r="E7" s="134">
        <f>Dagløb!C9</f>
        <v>281</v>
      </c>
      <c r="F7" s="135">
        <f>Dagløb!D9</f>
        <v>15</v>
      </c>
      <c r="G7" s="134">
        <f>'Hemmelig opgave'!C9</f>
        <v>66</v>
      </c>
      <c r="H7" s="134">
        <f>'Hemmelig opgave'!D9</f>
        <v>43</v>
      </c>
      <c r="I7" s="136">
        <f>Natløb!C9</f>
        <v>128</v>
      </c>
      <c r="J7" s="136">
        <f>Natløb!D9</f>
        <v>6</v>
      </c>
      <c r="K7" s="137">
        <f>'O-løb'!C9</f>
        <v>124</v>
      </c>
      <c r="L7" s="137">
        <f>'O-løb'!D9</f>
        <v>13</v>
      </c>
      <c r="M7" s="138">
        <f>Forhindringsbane!C9</f>
        <v>65</v>
      </c>
      <c r="N7" s="179">
        <f>Forhindringsbane!D9</f>
        <v>20</v>
      </c>
      <c r="O7" s="139">
        <f t="shared" si="0"/>
        <v>664</v>
      </c>
      <c r="P7" s="140">
        <f t="shared" si="1"/>
        <v>5</v>
      </c>
      <c r="Q7" s="141"/>
      <c r="R7" s="141"/>
      <c r="S7" s="142">
        <f t="shared" si="2"/>
        <v>19</v>
      </c>
      <c r="U7" s="74">
        <f t="shared" si="3"/>
        <v>4</v>
      </c>
      <c r="V7" s="73">
        <f t="shared" ref="V7:W7" si="15">A32</f>
        <v>29</v>
      </c>
      <c r="W7" s="73" t="str">
        <f t="shared" si="15"/>
        <v>Ged med hat</v>
      </c>
      <c r="X7" s="74">
        <f t="shared" si="5"/>
        <v>834</v>
      </c>
      <c r="Y7" s="74">
        <f t="shared" si="6"/>
        <v>0</v>
      </c>
      <c r="Z7" s="73">
        <f t="shared" ref="Z7:AA7" si="16">A26</f>
        <v>17</v>
      </c>
      <c r="AA7" s="73" t="str">
        <f t="shared" si="16"/>
        <v>De lange sorte snobrød</v>
      </c>
      <c r="AB7" s="74">
        <f t="shared" si="8"/>
        <v>822</v>
      </c>
      <c r="AC7" s="74">
        <f t="shared" si="9"/>
        <v>5</v>
      </c>
      <c r="AD7" s="73">
        <f t="shared" si="10"/>
        <v>7</v>
      </c>
      <c r="AE7" s="73" t="str">
        <f t="shared" si="11"/>
        <v>Aquila</v>
      </c>
      <c r="AF7" s="74">
        <f t="shared" si="12"/>
        <v>664</v>
      </c>
    </row>
    <row r="8" spans="1:32" ht="12.75">
      <c r="A8" s="100">
        <v>9</v>
      </c>
      <c r="B8" s="103" t="s">
        <v>67</v>
      </c>
      <c r="C8" s="133" t="str">
        <f>Sjak!F11</f>
        <v>K</v>
      </c>
      <c r="D8" s="133">
        <f>Sjak!D11</f>
        <v>0</v>
      </c>
      <c r="E8" s="134">
        <f>Dagløb!C11</f>
        <v>193</v>
      </c>
      <c r="F8" s="135">
        <f>Dagløb!D11</f>
        <v>40</v>
      </c>
      <c r="G8" s="134">
        <f>'Hemmelig opgave'!C11</f>
        <v>69</v>
      </c>
      <c r="H8" s="134">
        <f>'Hemmelig opgave'!D11</f>
        <v>42</v>
      </c>
      <c r="I8" s="136">
        <f>Natløb!C11</f>
        <v>38</v>
      </c>
      <c r="J8" s="136">
        <f>Natløb!D11</f>
        <v>43</v>
      </c>
      <c r="K8" s="137">
        <f>'O-løb'!C11</f>
        <v>95</v>
      </c>
      <c r="L8" s="137">
        <f>'O-løb'!D11</f>
        <v>44</v>
      </c>
      <c r="M8" s="138">
        <f>Forhindringsbane!C11</f>
        <v>58</v>
      </c>
      <c r="N8" s="179">
        <f>Forhindringsbane!D11</f>
        <v>24</v>
      </c>
      <c r="O8" s="139">
        <f t="shared" si="0"/>
        <v>453</v>
      </c>
      <c r="P8" s="140">
        <f t="shared" si="1"/>
        <v>12</v>
      </c>
      <c r="Q8" s="141"/>
      <c r="R8" s="141"/>
      <c r="S8" s="142">
        <f t="shared" si="2"/>
        <v>43</v>
      </c>
      <c r="U8" s="74">
        <f t="shared" si="3"/>
        <v>30</v>
      </c>
      <c r="V8" s="73">
        <f t="shared" ref="V8:W8" si="17">A33</f>
        <v>30</v>
      </c>
      <c r="W8" s="73" t="str">
        <f t="shared" si="17"/>
        <v>Glædesdrenge</v>
      </c>
      <c r="X8" s="74">
        <f t="shared" si="5"/>
        <v>294</v>
      </c>
      <c r="Y8" s="74">
        <f t="shared" si="6"/>
        <v>0</v>
      </c>
      <c r="Z8" s="73">
        <f t="shared" ref="Z8:AA8" si="18">A27</f>
        <v>18</v>
      </c>
      <c r="AA8" s="73" t="str">
        <f t="shared" si="18"/>
        <v>De lækre ladies</v>
      </c>
      <c r="AB8" s="74">
        <f t="shared" si="8"/>
        <v>356</v>
      </c>
      <c r="AC8" s="74">
        <f t="shared" si="9"/>
        <v>12</v>
      </c>
      <c r="AD8" s="73">
        <f t="shared" si="10"/>
        <v>9</v>
      </c>
      <c r="AE8" s="73" t="str">
        <f t="shared" si="11"/>
        <v>Birkerød bjørne</v>
      </c>
      <c r="AF8" s="74">
        <f t="shared" si="12"/>
        <v>453</v>
      </c>
    </row>
    <row r="9" spans="1:32" ht="12.75">
      <c r="A9" s="100">
        <v>15</v>
      </c>
      <c r="B9" s="105" t="s">
        <v>72</v>
      </c>
      <c r="C9" s="133" t="str">
        <f>Sjak!F17</f>
        <v>K</v>
      </c>
      <c r="D9" s="133">
        <f>Sjak!D17</f>
        <v>0</v>
      </c>
      <c r="E9" s="134">
        <f>Dagløb!C17</f>
        <v>214</v>
      </c>
      <c r="F9" s="135">
        <f>Dagløb!D17</f>
        <v>34</v>
      </c>
      <c r="G9" s="134">
        <f>'Hemmelig opgave'!C17</f>
        <v>145</v>
      </c>
      <c r="H9" s="134">
        <f>'Hemmelig opgave'!D17</f>
        <v>20</v>
      </c>
      <c r="I9" s="136">
        <f>Natløb!C17</f>
        <v>95</v>
      </c>
      <c r="J9" s="136">
        <f>Natløb!D17</f>
        <v>20</v>
      </c>
      <c r="K9" s="137">
        <f>'O-løb'!C17</f>
        <v>97</v>
      </c>
      <c r="L9" s="137">
        <f>'O-løb'!D17</f>
        <v>42</v>
      </c>
      <c r="M9" s="138">
        <f>Forhindringsbane!C17</f>
        <v>0</v>
      </c>
      <c r="N9" s="179">
        <f>Forhindringsbane!D17</f>
        <v>0</v>
      </c>
      <c r="O9" s="139">
        <f t="shared" si="0"/>
        <v>551</v>
      </c>
      <c r="P9" s="140">
        <f t="shared" si="1"/>
        <v>10</v>
      </c>
      <c r="Q9" s="141"/>
      <c r="R9" s="141"/>
      <c r="S9" s="142">
        <f t="shared" si="2"/>
        <v>33</v>
      </c>
      <c r="U9" s="74">
        <f t="shared" si="3"/>
        <v>10</v>
      </c>
      <c r="V9" s="73">
        <f t="shared" ref="V9:W9" si="19">A34</f>
        <v>33</v>
      </c>
      <c r="W9" s="73" t="str">
        <f t="shared" si="19"/>
        <v>Incaseof-A!</v>
      </c>
      <c r="X9" s="74">
        <f t="shared" si="5"/>
        <v>693</v>
      </c>
      <c r="Y9" s="74">
        <f t="shared" si="6"/>
        <v>0</v>
      </c>
      <c r="Z9" s="73">
        <f t="shared" ref="Z9:AA9" si="20">A28</f>
        <v>20</v>
      </c>
      <c r="AA9" s="73" t="str">
        <f t="shared" si="20"/>
        <v>Dyssegårdsspejderne.dk</v>
      </c>
      <c r="AB9" s="74">
        <f t="shared" si="8"/>
        <v>603</v>
      </c>
      <c r="AC9" s="74">
        <f t="shared" si="9"/>
        <v>10</v>
      </c>
      <c r="AD9" s="73">
        <f t="shared" si="10"/>
        <v>15</v>
      </c>
      <c r="AE9" s="73" t="str">
        <f t="shared" si="11"/>
        <v>Dantzer med rumle</v>
      </c>
      <c r="AF9" s="74">
        <f t="shared" si="12"/>
        <v>551</v>
      </c>
    </row>
    <row r="10" spans="1:32" ht="12.75">
      <c r="A10" s="100">
        <v>21</v>
      </c>
      <c r="B10" s="105" t="s">
        <v>77</v>
      </c>
      <c r="C10" s="133" t="str">
        <f>Sjak!F23</f>
        <v>K</v>
      </c>
      <c r="D10" s="133">
        <f>Sjak!D23</f>
        <v>0</v>
      </c>
      <c r="E10" s="134">
        <f>Dagløb!C23</f>
        <v>258</v>
      </c>
      <c r="F10" s="135">
        <f>Dagløb!D23</f>
        <v>23</v>
      </c>
      <c r="G10" s="134">
        <f>'Hemmelig opgave'!C23</f>
        <v>180</v>
      </c>
      <c r="H10" s="134">
        <f>'Hemmelig opgave'!D23</f>
        <v>8</v>
      </c>
      <c r="I10" s="136">
        <f>Natløb!C23</f>
        <v>7</v>
      </c>
      <c r="J10" s="136">
        <f>Natløb!D23</f>
        <v>50</v>
      </c>
      <c r="K10" s="137">
        <f>'O-løb'!C23</f>
        <v>119</v>
      </c>
      <c r="L10" s="137">
        <f>'O-løb'!D23</f>
        <v>16</v>
      </c>
      <c r="M10" s="138">
        <f>Forhindringsbane!C23</f>
        <v>62</v>
      </c>
      <c r="N10" s="179">
        <f>Forhindringsbane!D23</f>
        <v>22</v>
      </c>
      <c r="O10" s="139">
        <f t="shared" si="0"/>
        <v>626</v>
      </c>
      <c r="P10" s="140">
        <f t="shared" si="1"/>
        <v>7</v>
      </c>
      <c r="Q10" s="141"/>
      <c r="R10" s="141"/>
      <c r="S10" s="142">
        <f t="shared" si="2"/>
        <v>25</v>
      </c>
      <c r="U10" s="74">
        <f t="shared" si="3"/>
        <v>22</v>
      </c>
      <c r="V10" s="73">
        <f t="shared" ref="V10:W10" si="21">A35</f>
        <v>34</v>
      </c>
      <c r="W10" s="73" t="str">
        <f t="shared" si="21"/>
        <v>KaJoJo!</v>
      </c>
      <c r="X10" s="74">
        <f t="shared" si="5"/>
        <v>520</v>
      </c>
      <c r="Y10" s="74"/>
      <c r="Z10" s="73"/>
      <c r="AA10" s="73"/>
      <c r="AB10" s="74"/>
      <c r="AC10" s="74">
        <f t="shared" si="9"/>
        <v>7</v>
      </c>
      <c r="AD10" s="73">
        <f t="shared" si="10"/>
        <v>21</v>
      </c>
      <c r="AE10" s="73" t="str">
        <f t="shared" si="11"/>
        <v>Einherjerne</v>
      </c>
      <c r="AF10" s="74">
        <f t="shared" si="12"/>
        <v>626</v>
      </c>
    </row>
    <row r="11" spans="1:32" ht="12.75">
      <c r="A11" s="100">
        <v>27</v>
      </c>
      <c r="B11" s="105" t="s">
        <v>82</v>
      </c>
      <c r="C11" s="133" t="str">
        <f>Sjak!F29</f>
        <v>K</v>
      </c>
      <c r="D11" s="133">
        <f>Sjak!D29</f>
        <v>0</v>
      </c>
      <c r="E11" s="134">
        <f>Dagløb!C29</f>
        <v>0</v>
      </c>
      <c r="F11" s="135">
        <f>Dagløb!D29</f>
        <v>52</v>
      </c>
      <c r="G11" s="134">
        <f>'Hemmelig opgave'!C29</f>
        <v>0</v>
      </c>
      <c r="H11" s="134">
        <f>'Hemmelig opgave'!D29</f>
        <v>51</v>
      </c>
      <c r="I11" s="136">
        <f>Natløb!C29</f>
        <v>0</v>
      </c>
      <c r="J11" s="136">
        <f>Natløb!D29</f>
        <v>52</v>
      </c>
      <c r="K11" s="137">
        <f>'O-løb'!C29</f>
        <v>0</v>
      </c>
      <c r="L11" s="137">
        <f>'O-løb'!D29</f>
        <v>52</v>
      </c>
      <c r="M11" s="138">
        <f>Forhindringsbane!C29</f>
        <v>0</v>
      </c>
      <c r="N11" s="179">
        <f>Forhindringsbane!D29</f>
        <v>0</v>
      </c>
      <c r="O11" s="139">
        <f t="shared" si="0"/>
        <v>0</v>
      </c>
      <c r="P11" s="140">
        <f t="shared" si="1"/>
        <v>13</v>
      </c>
      <c r="Q11" s="141"/>
      <c r="R11" s="141"/>
      <c r="S11" s="142">
        <f t="shared" si="2"/>
        <v>52</v>
      </c>
      <c r="U11" s="74">
        <f t="shared" si="3"/>
        <v>12</v>
      </c>
      <c r="V11" s="73">
        <f t="shared" ref="V11:W11" si="22">A36</f>
        <v>35</v>
      </c>
      <c r="W11" s="73" t="str">
        <f t="shared" si="22"/>
        <v>Kong Knud</v>
      </c>
      <c r="X11" s="74">
        <f t="shared" si="5"/>
        <v>671</v>
      </c>
      <c r="Y11" s="74"/>
      <c r="Z11" s="73"/>
      <c r="AA11" s="73"/>
      <c r="AB11" s="74"/>
      <c r="AC11" s="74">
        <f t="shared" si="9"/>
        <v>13</v>
      </c>
      <c r="AD11" s="73">
        <f t="shared" si="10"/>
        <v>27</v>
      </c>
      <c r="AE11" s="73" t="str">
        <f t="shared" si="11"/>
        <v>Fizzmeiste3000</v>
      </c>
      <c r="AF11" s="74">
        <f t="shared" si="12"/>
        <v>0</v>
      </c>
    </row>
    <row r="12" spans="1:32" ht="12.75">
      <c r="A12" s="102">
        <v>28</v>
      </c>
      <c r="B12" s="105" t="s">
        <v>83</v>
      </c>
      <c r="C12" s="133" t="str">
        <f>Sjak!F30</f>
        <v>K</v>
      </c>
      <c r="D12" s="133" t="str">
        <f>Sjak!D30</f>
        <v>04SM066</v>
      </c>
      <c r="E12" s="134">
        <f>Dagløb!C30</f>
        <v>281</v>
      </c>
      <c r="F12" s="135">
        <f>Dagløb!D30</f>
        <v>15</v>
      </c>
      <c r="G12" s="134">
        <f>'Hemmelig opgave'!C30</f>
        <v>154</v>
      </c>
      <c r="H12" s="134">
        <f>'Hemmelig opgave'!D30</f>
        <v>13</v>
      </c>
      <c r="I12" s="136">
        <f>Natløb!C30</f>
        <v>73</v>
      </c>
      <c r="J12" s="136">
        <f>Natløb!D30</f>
        <v>31</v>
      </c>
      <c r="K12" s="137">
        <f>'O-løb'!C30</f>
        <v>132</v>
      </c>
      <c r="L12" s="137">
        <f>'O-løb'!D30</f>
        <v>8</v>
      </c>
      <c r="M12" s="138">
        <f>Forhindringsbane!C30</f>
        <v>83</v>
      </c>
      <c r="N12" s="179">
        <f>Forhindringsbane!D30</f>
        <v>10</v>
      </c>
      <c r="O12" s="139">
        <f t="shared" si="0"/>
        <v>723</v>
      </c>
      <c r="P12" s="140">
        <f t="shared" si="1"/>
        <v>4</v>
      </c>
      <c r="Q12" s="141"/>
      <c r="R12" s="141"/>
      <c r="S12" s="142">
        <f t="shared" si="2"/>
        <v>13</v>
      </c>
      <c r="U12" s="74">
        <f t="shared" si="3"/>
        <v>26</v>
      </c>
      <c r="V12" s="73">
        <f t="shared" ref="V12:W12" si="23">A37</f>
        <v>37</v>
      </c>
      <c r="W12" s="73" t="str">
        <f t="shared" si="23"/>
        <v>Ladies</v>
      </c>
      <c r="X12" s="74">
        <f t="shared" si="5"/>
        <v>424</v>
      </c>
      <c r="Y12" s="74"/>
      <c r="Z12" s="73"/>
      <c r="AA12" s="73"/>
      <c r="AB12" s="74"/>
      <c r="AC12" s="74">
        <f t="shared" si="9"/>
        <v>4</v>
      </c>
      <c r="AD12" s="73">
        <f t="shared" si="10"/>
        <v>28</v>
      </c>
      <c r="AE12" s="73" t="str">
        <f t="shared" si="11"/>
        <v>Flexfit</v>
      </c>
      <c r="AF12" s="74">
        <f t="shared" si="12"/>
        <v>723</v>
      </c>
    </row>
    <row r="13" spans="1:32" ht="12.75">
      <c r="A13" s="100">
        <v>31</v>
      </c>
      <c r="B13" s="105" t="s">
        <v>86</v>
      </c>
      <c r="C13" s="133" t="str">
        <f>Sjak!F33</f>
        <v>K</v>
      </c>
      <c r="D13" s="133">
        <f>Sjak!D33</f>
        <v>0</v>
      </c>
      <c r="E13" s="134">
        <f>Dagløb!C33</f>
        <v>0</v>
      </c>
      <c r="F13" s="135">
        <f>Dagløb!D33</f>
        <v>52</v>
      </c>
      <c r="G13" s="134">
        <f>'Hemmelig opgave'!C33</f>
        <v>0</v>
      </c>
      <c r="H13" s="134">
        <f>'Hemmelig opgave'!D33</f>
        <v>51</v>
      </c>
      <c r="I13" s="136">
        <f>Natløb!C33</f>
        <v>0</v>
      </c>
      <c r="J13" s="136">
        <f>Natløb!D33</f>
        <v>52</v>
      </c>
      <c r="K13" s="137">
        <f>'O-løb'!C33</f>
        <v>0</v>
      </c>
      <c r="L13" s="137">
        <f>'O-løb'!D33</f>
        <v>52</v>
      </c>
      <c r="M13" s="138">
        <f>Forhindringsbane!C33</f>
        <v>0</v>
      </c>
      <c r="N13" s="179">
        <f>Forhindringsbane!D33</f>
        <v>0</v>
      </c>
      <c r="O13" s="139">
        <f t="shared" si="0"/>
        <v>0</v>
      </c>
      <c r="P13" s="140">
        <f t="shared" si="1"/>
        <v>13</v>
      </c>
      <c r="Q13" s="141"/>
      <c r="R13" s="141"/>
      <c r="S13" s="142">
        <f t="shared" si="2"/>
        <v>52</v>
      </c>
      <c r="U13" s="74">
        <f t="shared" si="3"/>
        <v>31</v>
      </c>
      <c r="V13" s="73">
        <f t="shared" ref="V13:W13" si="24">A38</f>
        <v>38</v>
      </c>
      <c r="W13" s="73" t="str">
        <f t="shared" si="24"/>
        <v>Le federation des scout</v>
      </c>
      <c r="X13" s="74">
        <f t="shared" si="5"/>
        <v>0</v>
      </c>
      <c r="Y13" s="74"/>
      <c r="Z13" s="73"/>
      <c r="AA13" s="73"/>
      <c r="AB13" s="74"/>
      <c r="AC13" s="74">
        <f t="shared" si="9"/>
        <v>13</v>
      </c>
      <c r="AD13" s="73">
        <f t="shared" si="10"/>
        <v>31</v>
      </c>
      <c r="AE13" s="73" t="str">
        <f t="shared" si="11"/>
        <v>Grip</v>
      </c>
      <c r="AF13" s="74">
        <f t="shared" si="12"/>
        <v>0</v>
      </c>
    </row>
    <row r="14" spans="1:32" ht="12.75">
      <c r="A14" s="100">
        <v>43</v>
      </c>
      <c r="B14" s="105" t="s">
        <v>96</v>
      </c>
      <c r="C14" s="133" t="str">
        <f>Sjak!F45</f>
        <v>K</v>
      </c>
      <c r="D14" s="133">
        <f>Sjak!D45</f>
        <v>0</v>
      </c>
      <c r="E14" s="134">
        <f>Dagløb!C45</f>
        <v>0</v>
      </c>
      <c r="F14" s="135">
        <f>Dagløb!D45</f>
        <v>52</v>
      </c>
      <c r="G14" s="134">
        <f>'Hemmelig opgave'!C45</f>
        <v>0</v>
      </c>
      <c r="H14" s="134">
        <f>'Hemmelig opgave'!D45</f>
        <v>51</v>
      </c>
      <c r="I14" s="136">
        <f>Natløb!C45</f>
        <v>0</v>
      </c>
      <c r="J14" s="136">
        <f>Natløb!D45</f>
        <v>52</v>
      </c>
      <c r="K14" s="137">
        <f>'O-løb'!C45</f>
        <v>0</v>
      </c>
      <c r="L14" s="137">
        <f>'O-løb'!D45</f>
        <v>52</v>
      </c>
      <c r="M14" s="138">
        <f>Forhindringsbane!C45</f>
        <v>0</v>
      </c>
      <c r="N14" s="179">
        <f>Forhindringsbane!D45</f>
        <v>0</v>
      </c>
      <c r="O14" s="139">
        <f t="shared" si="0"/>
        <v>0</v>
      </c>
      <c r="P14" s="140">
        <f t="shared" si="1"/>
        <v>13</v>
      </c>
      <c r="Q14" s="141"/>
      <c r="R14" s="141"/>
      <c r="S14" s="142">
        <f t="shared" si="2"/>
        <v>52</v>
      </c>
      <c r="U14" s="74">
        <f t="shared" si="3"/>
        <v>19</v>
      </c>
      <c r="V14" s="73">
        <f t="shared" ref="V14:W14" si="25">A39</f>
        <v>40</v>
      </c>
      <c r="W14" s="73" t="str">
        <f t="shared" si="25"/>
        <v>Mig og Morten</v>
      </c>
      <c r="X14" s="74">
        <f t="shared" si="5"/>
        <v>547</v>
      </c>
      <c r="Y14" s="74"/>
      <c r="Z14" s="73"/>
      <c r="AA14" s="73"/>
      <c r="AB14" s="74"/>
      <c r="AC14" s="74">
        <f t="shared" si="9"/>
        <v>13</v>
      </c>
      <c r="AD14" s="73">
        <f t="shared" si="10"/>
        <v>43</v>
      </c>
      <c r="AE14" s="73" t="str">
        <f t="shared" si="11"/>
        <v>Pøllepus og Co</v>
      </c>
      <c r="AF14" s="74">
        <f t="shared" si="12"/>
        <v>0</v>
      </c>
    </row>
    <row r="15" spans="1:32" ht="12.75">
      <c r="A15" s="102">
        <v>44</v>
      </c>
      <c r="B15" s="105" t="s">
        <v>97</v>
      </c>
      <c r="C15" s="133" t="str">
        <f>Sjak!F46</f>
        <v>K</v>
      </c>
      <c r="D15" s="133">
        <f>Sjak!D46</f>
        <v>0</v>
      </c>
      <c r="E15" s="134">
        <f>Dagløb!C46</f>
        <v>209</v>
      </c>
      <c r="F15" s="135">
        <f>Dagløb!D46</f>
        <v>37</v>
      </c>
      <c r="G15" s="134">
        <f>'Hemmelig opgave'!C46</f>
        <v>98</v>
      </c>
      <c r="H15" s="134">
        <f>'Hemmelig opgave'!D46</f>
        <v>38</v>
      </c>
      <c r="I15" s="136">
        <f>Natløb!C46</f>
        <v>102</v>
      </c>
      <c r="J15" s="136">
        <f>Natløb!D46</f>
        <v>15</v>
      </c>
      <c r="K15" s="137">
        <f>'O-løb'!C46</f>
        <v>126</v>
      </c>
      <c r="L15" s="137">
        <f>'O-løb'!D46</f>
        <v>12</v>
      </c>
      <c r="M15" s="138">
        <f>Forhindringsbane!C46</f>
        <v>71</v>
      </c>
      <c r="N15" s="179">
        <f>Forhindringsbane!D46</f>
        <v>17</v>
      </c>
      <c r="O15" s="139">
        <f t="shared" si="0"/>
        <v>606</v>
      </c>
      <c r="P15" s="140">
        <f t="shared" si="1"/>
        <v>8</v>
      </c>
      <c r="Q15" s="141"/>
      <c r="R15" s="141"/>
      <c r="S15" s="142">
        <f t="shared" si="2"/>
        <v>27</v>
      </c>
      <c r="T15" s="169"/>
      <c r="U15" s="74">
        <f t="shared" si="3"/>
        <v>16</v>
      </c>
      <c r="V15" s="73">
        <f t="shared" ref="V15:W15" si="26">A40</f>
        <v>41</v>
      </c>
      <c r="W15" s="73" t="str">
        <f t="shared" si="26"/>
        <v>NAG</v>
      </c>
      <c r="X15" s="74">
        <f t="shared" si="5"/>
        <v>603</v>
      </c>
      <c r="Y15" s="74"/>
      <c r="Z15" s="73"/>
      <c r="AA15" s="73"/>
      <c r="AB15" s="74"/>
      <c r="AC15" s="74">
        <f t="shared" si="9"/>
        <v>8</v>
      </c>
      <c r="AD15" s="73">
        <f t="shared" si="10"/>
        <v>44</v>
      </c>
      <c r="AE15" s="73" t="str">
        <f t="shared" si="11"/>
        <v>Robustus</v>
      </c>
      <c r="AF15" s="74">
        <f t="shared" si="12"/>
        <v>606</v>
      </c>
    </row>
    <row r="16" spans="1:32" ht="12.75">
      <c r="A16" s="102">
        <v>46</v>
      </c>
      <c r="B16" s="105" t="s">
        <v>98</v>
      </c>
      <c r="C16" s="133" t="str">
        <f>Sjak!F48</f>
        <v>K</v>
      </c>
      <c r="D16" s="133" t="str">
        <f>Sjak!D48</f>
        <v>04SM044</v>
      </c>
      <c r="E16" s="134">
        <f>Dagløb!C48</f>
        <v>224</v>
      </c>
      <c r="F16" s="135">
        <f>Dagløb!D48</f>
        <v>33</v>
      </c>
      <c r="G16" s="134">
        <f>'Hemmelig opgave'!C48</f>
        <v>83</v>
      </c>
      <c r="H16" s="134">
        <f>'Hemmelig opgave'!D48</f>
        <v>41</v>
      </c>
      <c r="I16" s="136">
        <f>Natløb!C48</f>
        <v>118</v>
      </c>
      <c r="J16" s="136">
        <f>Natløb!D48</f>
        <v>9</v>
      </c>
      <c r="K16" s="137">
        <f>'O-løb'!C48</f>
        <v>112</v>
      </c>
      <c r="L16" s="137">
        <f>'O-løb'!D48</f>
        <v>27</v>
      </c>
      <c r="M16" s="138">
        <f>Forhindringsbane!C48</f>
        <v>35</v>
      </c>
      <c r="N16" s="179">
        <f>Forhindringsbane!D48</f>
        <v>37</v>
      </c>
      <c r="O16" s="139">
        <f t="shared" si="0"/>
        <v>572</v>
      </c>
      <c r="P16" s="140">
        <f t="shared" si="1"/>
        <v>9</v>
      </c>
      <c r="Q16" s="141"/>
      <c r="R16" s="141"/>
      <c r="S16" s="142">
        <f t="shared" si="2"/>
        <v>31</v>
      </c>
      <c r="U16" s="74">
        <f t="shared" si="3"/>
        <v>28</v>
      </c>
      <c r="V16" s="73">
        <f t="shared" ref="V16:W16" si="27">A41</f>
        <v>42</v>
      </c>
      <c r="W16" s="73" t="str">
        <f t="shared" si="27"/>
        <v>Old spice</v>
      </c>
      <c r="X16" s="74">
        <f t="shared" si="5"/>
        <v>359</v>
      </c>
      <c r="Y16" s="74"/>
      <c r="Z16" s="73"/>
      <c r="AA16" s="73"/>
      <c r="AB16" s="74"/>
      <c r="AC16" s="74">
        <f t="shared" si="9"/>
        <v>9</v>
      </c>
      <c r="AD16" s="73">
        <f t="shared" si="10"/>
        <v>46</v>
      </c>
      <c r="AE16" s="73" t="str">
        <f t="shared" si="11"/>
        <v>Sirius II</v>
      </c>
      <c r="AF16" s="74">
        <f t="shared" si="12"/>
        <v>572</v>
      </c>
    </row>
    <row r="17" spans="1:32" ht="12.75">
      <c r="A17" s="100">
        <v>49</v>
      </c>
      <c r="B17" s="105" t="s">
        <v>100</v>
      </c>
      <c r="C17" s="133" t="str">
        <f>Sjak!F51</f>
        <v>K</v>
      </c>
      <c r="D17" s="133">
        <f>Sjak!D51</f>
        <v>0</v>
      </c>
      <c r="E17" s="134">
        <f>Dagløb!C51</f>
        <v>258</v>
      </c>
      <c r="F17" s="135">
        <f>Dagløb!D51</f>
        <v>23</v>
      </c>
      <c r="G17" s="134">
        <f>'Hemmelig opgave'!C51</f>
        <v>214</v>
      </c>
      <c r="H17" s="134">
        <f>'Hemmelig opgave'!D51</f>
        <v>5</v>
      </c>
      <c r="I17" s="136">
        <f>Natløb!C51</f>
        <v>140</v>
      </c>
      <c r="J17" s="136">
        <f>Natløb!D51</f>
        <v>2</v>
      </c>
      <c r="K17" s="137">
        <f>'O-løb'!C51</f>
        <v>134</v>
      </c>
      <c r="L17" s="137">
        <f>'O-løb'!D51</f>
        <v>5</v>
      </c>
      <c r="M17" s="138">
        <f>Forhindringsbane!C51</f>
        <v>89</v>
      </c>
      <c r="N17" s="179">
        <f>Forhindringsbane!D51</f>
        <v>7</v>
      </c>
      <c r="O17" s="139">
        <f t="shared" si="0"/>
        <v>835</v>
      </c>
      <c r="P17" s="140">
        <f t="shared" si="1"/>
        <v>1</v>
      </c>
      <c r="Q17" s="141"/>
      <c r="R17" s="141"/>
      <c r="S17" s="142">
        <f t="shared" si="2"/>
        <v>4</v>
      </c>
      <c r="U17" s="74">
        <f t="shared" si="3"/>
        <v>7</v>
      </c>
      <c r="V17" s="73">
        <f t="shared" ref="V17:W17" si="28">A42</f>
        <v>45</v>
      </c>
      <c r="W17" s="73" t="str">
        <f t="shared" si="28"/>
        <v>Saiphsation</v>
      </c>
      <c r="X17" s="74">
        <f t="shared" si="5"/>
        <v>762</v>
      </c>
      <c r="Y17" s="74"/>
      <c r="Z17" s="73"/>
      <c r="AA17" s="73"/>
      <c r="AB17" s="74"/>
      <c r="AC17" s="74">
        <f t="shared" si="9"/>
        <v>1</v>
      </c>
      <c r="AD17" s="73">
        <f t="shared" si="10"/>
        <v>49</v>
      </c>
      <c r="AE17" s="73" t="str">
        <f t="shared" si="11"/>
        <v>Spis nu pillen Pocahontas</v>
      </c>
      <c r="AF17" s="74">
        <f t="shared" si="12"/>
        <v>835</v>
      </c>
    </row>
    <row r="18" spans="1:32" ht="13.5" thickBot="1">
      <c r="A18" s="102">
        <v>56</v>
      </c>
      <c r="B18" s="105" t="s">
        <v>54</v>
      </c>
      <c r="C18" s="172" t="str">
        <f>Sjak!F58</f>
        <v>K</v>
      </c>
      <c r="D18" s="172">
        <f>Sjak!D58</f>
        <v>0</v>
      </c>
      <c r="E18" s="173">
        <f>Dagløb!C58</f>
        <v>252</v>
      </c>
      <c r="F18" s="174">
        <f>Dagløb!D58</f>
        <v>25</v>
      </c>
      <c r="G18" s="173">
        <f>'Hemmelig opgave'!C58</f>
        <v>176</v>
      </c>
      <c r="H18" s="173">
        <f>'Hemmelig opgave'!D58</f>
        <v>11</v>
      </c>
      <c r="I18" s="175">
        <f>Natløb!C58</f>
        <v>60</v>
      </c>
      <c r="J18" s="175">
        <f>Natløb!D58</f>
        <v>38</v>
      </c>
      <c r="K18" s="143">
        <f>'O-løb'!C58</f>
        <v>116</v>
      </c>
      <c r="L18" s="143">
        <f>'O-løb'!D58</f>
        <v>24</v>
      </c>
      <c r="M18" s="144">
        <f>Forhindringsbane!C58</f>
        <v>47</v>
      </c>
      <c r="N18" s="181">
        <f>Forhindringsbane!D58</f>
        <v>30</v>
      </c>
      <c r="O18" s="180">
        <f t="shared" si="0"/>
        <v>651</v>
      </c>
      <c r="P18" s="145">
        <f t="shared" si="1"/>
        <v>6</v>
      </c>
      <c r="Q18" s="145"/>
      <c r="R18" s="145"/>
      <c r="S18" s="177">
        <f t="shared" si="2"/>
        <v>20</v>
      </c>
      <c r="U18" s="74">
        <f t="shared" si="3"/>
        <v>23</v>
      </c>
      <c r="V18" s="73">
        <f t="shared" ref="V18:W18" si="29">A43</f>
        <v>47</v>
      </c>
      <c r="W18" s="73" t="str">
        <f t="shared" si="29"/>
        <v>Sjak Najs Majs</v>
      </c>
      <c r="X18" s="74">
        <f t="shared" si="5"/>
        <v>480</v>
      </c>
      <c r="Y18" s="74"/>
      <c r="Z18" s="73"/>
      <c r="AA18" s="73"/>
      <c r="AB18" s="74"/>
      <c r="AC18" s="74">
        <f t="shared" si="9"/>
        <v>6</v>
      </c>
      <c r="AD18" s="73">
        <f t="shared" si="10"/>
        <v>56</v>
      </c>
      <c r="AE18" s="73" t="str">
        <f t="shared" si="11"/>
        <v>Vibrio</v>
      </c>
      <c r="AF18" s="74">
        <f t="shared" si="12"/>
        <v>651</v>
      </c>
    </row>
    <row r="19" spans="1:32" ht="12.75">
      <c r="A19" s="100">
        <v>3</v>
      </c>
      <c r="B19" s="104" t="s">
        <v>150</v>
      </c>
      <c r="C19" s="133" t="str">
        <f>Sjak!F5</f>
        <v>O</v>
      </c>
      <c r="D19" s="133">
        <f>Sjak!D5</f>
        <v>0</v>
      </c>
      <c r="E19" s="134">
        <f>Dagløb!C5</f>
        <v>320</v>
      </c>
      <c r="F19" s="135">
        <f>Dagløb!D5</f>
        <v>4</v>
      </c>
      <c r="G19" s="134">
        <f>'Hemmelig opgave'!C5</f>
        <v>250</v>
      </c>
      <c r="H19" s="134">
        <f>'Hemmelig opgave'!D5</f>
        <v>1</v>
      </c>
      <c r="I19" s="136">
        <f>Natløb!C5</f>
        <v>150</v>
      </c>
      <c r="J19" s="136">
        <f>Natløb!D5</f>
        <v>1</v>
      </c>
      <c r="K19" s="137">
        <f>'O-løb'!C5</f>
        <v>150</v>
      </c>
      <c r="L19" s="137">
        <f>'O-løb'!D5</f>
        <v>1</v>
      </c>
      <c r="M19" s="138">
        <f>Forhindringsbane!C5</f>
        <v>94</v>
      </c>
      <c r="N19" s="179">
        <f>Forhindringsbane!D5</f>
        <v>4</v>
      </c>
      <c r="O19" s="139">
        <f t="shared" si="0"/>
        <v>964</v>
      </c>
      <c r="P19" s="140"/>
      <c r="Q19" s="140"/>
      <c r="R19" s="140">
        <f t="shared" ref="R19:R50" si="30">RANK(O19,$O$19:$O$50)</f>
        <v>1</v>
      </c>
      <c r="S19" s="142">
        <f t="shared" si="2"/>
        <v>1</v>
      </c>
      <c r="U19" s="74">
        <f t="shared" si="3"/>
        <v>13</v>
      </c>
      <c r="V19" s="73">
        <f t="shared" ref="V19:W19" si="31">A44</f>
        <v>48</v>
      </c>
      <c r="W19" s="73" t="str">
        <f t="shared" si="31"/>
        <v>Skovmænd</v>
      </c>
      <c r="X19" s="74">
        <f t="shared" si="5"/>
        <v>647</v>
      </c>
      <c r="Y19" s="74"/>
      <c r="Z19" s="73"/>
      <c r="AA19" s="73"/>
      <c r="AB19" s="74"/>
      <c r="AC19" s="74">
        <f t="shared" si="9"/>
        <v>0</v>
      </c>
      <c r="AD19" s="73">
        <f t="shared" si="10"/>
        <v>3</v>
      </c>
      <c r="AE19" s="73" t="str">
        <f t="shared" si="11"/>
        <v>A!</v>
      </c>
      <c r="AF19" s="74">
        <f t="shared" si="12"/>
        <v>964</v>
      </c>
    </row>
    <row r="20" spans="1:32" ht="12.75">
      <c r="A20" s="100">
        <v>5</v>
      </c>
      <c r="B20" s="103" t="s">
        <v>40</v>
      </c>
      <c r="C20" s="133" t="str">
        <f>Sjak!F7</f>
        <v>O</v>
      </c>
      <c r="D20" s="133">
        <f>Sjak!D7</f>
        <v>0</v>
      </c>
      <c r="E20" s="134">
        <f>Dagløb!C7</f>
        <v>308</v>
      </c>
      <c r="F20" s="135">
        <f>Dagløb!D7</f>
        <v>10</v>
      </c>
      <c r="G20" s="134">
        <f>'Hemmelig opgave'!C7</f>
        <v>92</v>
      </c>
      <c r="H20" s="134">
        <f>'Hemmelig opgave'!D7</f>
        <v>39</v>
      </c>
      <c r="I20" s="136">
        <f>Natløb!C7</f>
        <v>102</v>
      </c>
      <c r="J20" s="136">
        <f>Natløb!D7</f>
        <v>15</v>
      </c>
      <c r="K20" s="137">
        <f>'O-løb'!C7</f>
        <v>130</v>
      </c>
      <c r="L20" s="137">
        <f>'O-løb'!D7</f>
        <v>10</v>
      </c>
      <c r="M20" s="138">
        <f>Forhindringsbane!C7</f>
        <v>74</v>
      </c>
      <c r="N20" s="179">
        <f>Forhindringsbane!D7</f>
        <v>15</v>
      </c>
      <c r="O20" s="139">
        <f t="shared" si="0"/>
        <v>706</v>
      </c>
      <c r="P20" s="140"/>
      <c r="Q20" s="141"/>
      <c r="R20" s="140">
        <f t="shared" si="30"/>
        <v>9</v>
      </c>
      <c r="S20" s="142">
        <f t="shared" si="2"/>
        <v>14</v>
      </c>
      <c r="U20" s="74">
        <f t="shared" si="3"/>
        <v>20</v>
      </c>
      <c r="V20" s="73">
        <f t="shared" ref="V20:W20" si="32">A45</f>
        <v>50</v>
      </c>
      <c r="W20" s="73" t="str">
        <f t="shared" si="32"/>
        <v>Team Colleruphus</v>
      </c>
      <c r="X20" s="74">
        <f t="shared" si="5"/>
        <v>532</v>
      </c>
      <c r="Y20" s="74"/>
      <c r="Z20" s="73"/>
      <c r="AA20" s="73"/>
      <c r="AB20" s="74"/>
      <c r="AC20" s="74">
        <f t="shared" si="9"/>
        <v>0</v>
      </c>
      <c r="AD20" s="73">
        <f t="shared" si="10"/>
        <v>5</v>
      </c>
      <c r="AE20" s="73" t="str">
        <f t="shared" si="11"/>
        <v>Australopithecus</v>
      </c>
      <c r="AF20" s="74">
        <f t="shared" si="12"/>
        <v>706</v>
      </c>
    </row>
    <row r="21" spans="1:32" ht="12.75">
      <c r="A21" s="102">
        <v>8</v>
      </c>
      <c r="B21" s="103" t="s">
        <v>58</v>
      </c>
      <c r="C21" s="133" t="str">
        <f>Sjak!F10</f>
        <v>O</v>
      </c>
      <c r="D21" s="133">
        <f>Sjak!D10</f>
        <v>0</v>
      </c>
      <c r="E21" s="134">
        <f>Dagløb!C10</f>
        <v>350</v>
      </c>
      <c r="F21" s="135">
        <f>Dagløb!D10</f>
        <v>1</v>
      </c>
      <c r="G21" s="134">
        <f>'Hemmelig opgave'!C10</f>
        <v>217</v>
      </c>
      <c r="H21" s="134">
        <f>'Hemmelig opgave'!D10</f>
        <v>4</v>
      </c>
      <c r="I21" s="136">
        <f>Natløb!C10</f>
        <v>47</v>
      </c>
      <c r="J21" s="136">
        <f>Natløb!D10</f>
        <v>41</v>
      </c>
      <c r="K21" s="137">
        <f>'O-løb'!C10</f>
        <v>133</v>
      </c>
      <c r="L21" s="137">
        <f>'O-løb'!D10</f>
        <v>7</v>
      </c>
      <c r="M21" s="138">
        <f>Forhindringsbane!C10</f>
        <v>92</v>
      </c>
      <c r="N21" s="179">
        <f>Forhindringsbane!D10</f>
        <v>5</v>
      </c>
      <c r="O21" s="139">
        <f t="shared" si="0"/>
        <v>839</v>
      </c>
      <c r="P21" s="140"/>
      <c r="Q21" s="79"/>
      <c r="R21" s="140">
        <f t="shared" si="30"/>
        <v>3</v>
      </c>
      <c r="S21" s="142">
        <f t="shared" si="2"/>
        <v>3</v>
      </c>
      <c r="U21" s="74">
        <f t="shared" si="3"/>
        <v>27</v>
      </c>
      <c r="V21" s="73">
        <f t="shared" ref="V21:W21" si="33">A46</f>
        <v>51</v>
      </c>
      <c r="W21" s="73" t="str">
        <f t="shared" si="33"/>
        <v>The Big Lebowskis</v>
      </c>
      <c r="X21" s="74">
        <f t="shared" si="5"/>
        <v>397</v>
      </c>
      <c r="Y21" s="74"/>
      <c r="Z21" s="73"/>
      <c r="AA21" s="73"/>
      <c r="AB21" s="74"/>
      <c r="AC21" s="74">
        <f t="shared" si="9"/>
        <v>0</v>
      </c>
      <c r="AD21" s="73">
        <f t="shared" si="10"/>
        <v>8</v>
      </c>
      <c r="AE21" s="73" t="str">
        <f t="shared" si="11"/>
        <v>Birkegruppen</v>
      </c>
      <c r="AF21" s="74">
        <f t="shared" si="12"/>
        <v>839</v>
      </c>
    </row>
    <row r="22" spans="1:32" ht="12.75">
      <c r="A22" s="102">
        <v>10</v>
      </c>
      <c r="B22" s="103" t="s">
        <v>68</v>
      </c>
      <c r="C22" s="133" t="str">
        <f>Sjak!F12</f>
        <v>O</v>
      </c>
      <c r="D22" s="133">
        <f>Sjak!D12</f>
        <v>0</v>
      </c>
      <c r="E22" s="134">
        <f>Dagløb!C12</f>
        <v>293</v>
      </c>
      <c r="F22" s="135">
        <f>Dagløb!D12</f>
        <v>14</v>
      </c>
      <c r="G22" s="134">
        <f>'Hemmelig opgave'!C12</f>
        <v>130</v>
      </c>
      <c r="H22" s="134">
        <f>'Hemmelig opgave'!D12</f>
        <v>24</v>
      </c>
      <c r="I22" s="136">
        <f>Natløb!C12</f>
        <v>110</v>
      </c>
      <c r="J22" s="136">
        <f>Natløb!D12</f>
        <v>12</v>
      </c>
      <c r="K22" s="137">
        <f>'O-løb'!C12</f>
        <v>148</v>
      </c>
      <c r="L22" s="137">
        <f>'O-løb'!D12</f>
        <v>2</v>
      </c>
      <c r="M22" s="138">
        <f>Forhindringsbane!C12</f>
        <v>78</v>
      </c>
      <c r="N22" s="179">
        <f>Forhindringsbane!D12</f>
        <v>13</v>
      </c>
      <c r="O22" s="139">
        <f t="shared" si="0"/>
        <v>759</v>
      </c>
      <c r="P22" s="141"/>
      <c r="Q22" s="141"/>
      <c r="R22" s="140">
        <f t="shared" si="30"/>
        <v>8</v>
      </c>
      <c r="S22" s="142">
        <f t="shared" si="2"/>
        <v>12</v>
      </c>
      <c r="U22" s="74">
        <f t="shared" si="3"/>
        <v>11</v>
      </c>
      <c r="V22" s="73">
        <f t="shared" ref="V22:W22" si="34">A47</f>
        <v>52</v>
      </c>
      <c r="W22" s="73" t="str">
        <f t="shared" si="34"/>
        <v>Tin Gonic</v>
      </c>
      <c r="X22" s="74">
        <f t="shared" si="5"/>
        <v>691</v>
      </c>
      <c r="Y22" s="74"/>
      <c r="Z22" s="73"/>
      <c r="AA22" s="73"/>
      <c r="AB22" s="74"/>
      <c r="AC22" s="74">
        <f t="shared" si="9"/>
        <v>0</v>
      </c>
      <c r="AD22" s="73">
        <f t="shared" si="10"/>
        <v>10</v>
      </c>
      <c r="AE22" s="73" t="str">
        <f t="shared" si="11"/>
        <v>Casper &amp; de unge drenge</v>
      </c>
      <c r="AF22" s="74">
        <f t="shared" si="12"/>
        <v>759</v>
      </c>
    </row>
    <row r="23" spans="1:32" ht="12.75">
      <c r="A23" s="100">
        <v>11</v>
      </c>
      <c r="B23" s="103" t="s">
        <v>53</v>
      </c>
      <c r="C23" s="133" t="str">
        <f>Sjak!F13</f>
        <v>O</v>
      </c>
      <c r="D23" s="133" t="str">
        <f>Sjak!D13</f>
        <v>04SM128</v>
      </c>
      <c r="E23" s="134">
        <f>Dagløb!C13</f>
        <v>210</v>
      </c>
      <c r="F23" s="135">
        <f>Dagløb!D13</f>
        <v>36</v>
      </c>
      <c r="G23" s="134">
        <f>'Hemmelig opgave'!C13</f>
        <v>125</v>
      </c>
      <c r="H23" s="134">
        <f>'Hemmelig opgave'!D13</f>
        <v>29</v>
      </c>
      <c r="I23" s="136">
        <f>Natløb!C13</f>
        <v>102</v>
      </c>
      <c r="J23" s="136">
        <f>Natløb!D13</f>
        <v>15</v>
      </c>
      <c r="K23" s="137">
        <f>'O-løb'!C13</f>
        <v>104</v>
      </c>
      <c r="L23" s="137">
        <f>'O-løb'!D13</f>
        <v>36</v>
      </c>
      <c r="M23" s="138">
        <f>Forhindringsbane!C13</f>
        <v>76</v>
      </c>
      <c r="N23" s="179">
        <f>Forhindringsbane!D13</f>
        <v>14</v>
      </c>
      <c r="O23" s="139">
        <f t="shared" si="0"/>
        <v>617</v>
      </c>
      <c r="P23" s="140"/>
      <c r="Q23" s="140"/>
      <c r="R23" s="140">
        <f t="shared" si="30"/>
        <v>15</v>
      </c>
      <c r="S23" s="142">
        <f t="shared" si="2"/>
        <v>26</v>
      </c>
      <c r="U23" s="74">
        <f t="shared" si="3"/>
        <v>14</v>
      </c>
      <c r="V23" s="73">
        <f t="shared" ref="V23:W23" si="35">A48</f>
        <v>53</v>
      </c>
      <c r="W23" s="73" t="str">
        <f t="shared" si="35"/>
        <v>TjuBang!</v>
      </c>
      <c r="X23" s="74">
        <f t="shared" si="5"/>
        <v>644</v>
      </c>
      <c r="Y23" s="74"/>
      <c r="Z23" s="73"/>
      <c r="AA23" s="73"/>
      <c r="AB23" s="74"/>
      <c r="AC23" s="74">
        <f t="shared" si="9"/>
        <v>0</v>
      </c>
      <c r="AD23" s="73">
        <f t="shared" si="10"/>
        <v>11</v>
      </c>
      <c r="AE23" s="73" t="str">
        <f t="shared" si="11"/>
        <v>CK</v>
      </c>
      <c r="AF23" s="74">
        <f t="shared" si="12"/>
        <v>617</v>
      </c>
    </row>
    <row r="24" spans="1:32" ht="12.75">
      <c r="A24" s="102">
        <v>12</v>
      </c>
      <c r="B24" s="103" t="s">
        <v>69</v>
      </c>
      <c r="C24" s="133" t="str">
        <f>Sjak!F14</f>
        <v>O</v>
      </c>
      <c r="D24" s="133">
        <f>Sjak!D14</f>
        <v>0</v>
      </c>
      <c r="E24" s="134">
        <f>Dagløb!C14</f>
        <v>281</v>
      </c>
      <c r="F24" s="135">
        <f>Dagløb!D14</f>
        <v>15</v>
      </c>
      <c r="G24" s="134">
        <f>'Hemmelig opgave'!C14</f>
        <v>137</v>
      </c>
      <c r="H24" s="134">
        <f>'Hemmelig opgave'!D14</f>
        <v>23</v>
      </c>
      <c r="I24" s="136">
        <f>Natløb!C14</f>
        <v>43</v>
      </c>
      <c r="J24" s="136">
        <f>Natløb!D14</f>
        <v>42</v>
      </c>
      <c r="K24" s="137">
        <f>'O-løb'!C14</f>
        <v>92</v>
      </c>
      <c r="L24" s="137">
        <f>'O-løb'!D14</f>
        <v>47</v>
      </c>
      <c r="M24" s="138">
        <f>Forhindringsbane!C14</f>
        <v>20</v>
      </c>
      <c r="N24" s="179">
        <f>Forhindringsbane!D14</f>
        <v>45</v>
      </c>
      <c r="O24" s="139">
        <f t="shared" si="0"/>
        <v>573</v>
      </c>
      <c r="P24" s="140"/>
      <c r="Q24" s="140"/>
      <c r="R24" s="140">
        <f t="shared" si="30"/>
        <v>18</v>
      </c>
      <c r="S24" s="142">
        <f t="shared" si="2"/>
        <v>30</v>
      </c>
      <c r="U24" s="74">
        <f t="shared" si="3"/>
        <v>24</v>
      </c>
      <c r="V24" s="73">
        <f t="shared" ref="V24:W24" si="36">A49</f>
        <v>54</v>
      </c>
      <c r="W24" s="73" t="str">
        <f t="shared" si="36"/>
        <v>Tom</v>
      </c>
      <c r="X24" s="74">
        <f t="shared" si="5"/>
        <v>443</v>
      </c>
      <c r="Y24" s="74"/>
      <c r="Z24" s="73"/>
      <c r="AA24" s="73"/>
      <c r="AB24" s="74"/>
      <c r="AC24" s="74">
        <f t="shared" si="9"/>
        <v>0</v>
      </c>
      <c r="AD24" s="73">
        <f t="shared" si="10"/>
        <v>12</v>
      </c>
      <c r="AE24" s="73" t="str">
        <f t="shared" si="11"/>
        <v>Clan Mcpherson</v>
      </c>
      <c r="AF24" s="74">
        <f t="shared" si="12"/>
        <v>573</v>
      </c>
    </row>
    <row r="25" spans="1:32" ht="12.75">
      <c r="A25" s="100">
        <v>13</v>
      </c>
      <c r="B25" s="103" t="s">
        <v>70</v>
      </c>
      <c r="C25" s="133" t="str">
        <f>Sjak!F15</f>
        <v>O</v>
      </c>
      <c r="D25" s="133" t="str">
        <f>Sjak!D15</f>
        <v xml:space="preserve">04SM034 </v>
      </c>
      <c r="E25" s="134">
        <f>Dagløb!C15</f>
        <v>317</v>
      </c>
      <c r="F25" s="135">
        <f>Dagløb!D15</f>
        <v>5</v>
      </c>
      <c r="G25" s="134">
        <f>'Hemmelig opgave'!C15</f>
        <v>240</v>
      </c>
      <c r="H25" s="134">
        <f>'Hemmelig opgave'!D15</f>
        <v>2</v>
      </c>
      <c r="I25" s="136">
        <f>Natløb!C15</f>
        <v>117</v>
      </c>
      <c r="J25" s="136">
        <f>Natløb!D15</f>
        <v>10</v>
      </c>
      <c r="K25" s="137">
        <f>'O-løb'!C15</f>
        <v>132</v>
      </c>
      <c r="L25" s="137">
        <f>'O-løb'!D15</f>
        <v>8</v>
      </c>
      <c r="M25" s="138">
        <f>Forhindringsbane!C15</f>
        <v>91</v>
      </c>
      <c r="N25" s="179">
        <f>Forhindringsbane!D15</f>
        <v>6</v>
      </c>
      <c r="O25" s="139">
        <f t="shared" si="0"/>
        <v>897</v>
      </c>
      <c r="P25" s="140"/>
      <c r="Q25" s="140"/>
      <c r="R25" s="140">
        <f t="shared" si="30"/>
        <v>2</v>
      </c>
      <c r="S25" s="142">
        <f t="shared" si="2"/>
        <v>2</v>
      </c>
      <c r="U25" s="74">
        <f t="shared" si="3"/>
        <v>31</v>
      </c>
      <c r="V25" s="73">
        <f t="shared" ref="V25:W25" si="37">A50</f>
        <v>55</v>
      </c>
      <c r="W25" s="73" t="str">
        <f t="shared" si="37"/>
        <v>Tunge Tut</v>
      </c>
      <c r="X25" s="74">
        <f t="shared" si="5"/>
        <v>0</v>
      </c>
      <c r="Y25" s="74"/>
      <c r="Z25" s="73"/>
      <c r="AA25" s="73"/>
      <c r="AB25" s="74"/>
      <c r="AC25" s="74">
        <f t="shared" si="9"/>
        <v>0</v>
      </c>
      <c r="AD25" s="73">
        <f t="shared" si="10"/>
        <v>13</v>
      </c>
      <c r="AE25" s="73" t="str">
        <f t="shared" si="11"/>
        <v>Cola au Lait</v>
      </c>
      <c r="AF25" s="74">
        <f t="shared" si="12"/>
        <v>897</v>
      </c>
    </row>
    <row r="26" spans="1:32" ht="12.75">
      <c r="A26" s="100">
        <v>17</v>
      </c>
      <c r="B26" s="105" t="s">
        <v>45</v>
      </c>
      <c r="C26" s="133" t="str">
        <f>Sjak!F19</f>
        <v>O</v>
      </c>
      <c r="D26" s="133">
        <f>Sjak!D19</f>
        <v>0</v>
      </c>
      <c r="E26" s="134">
        <f>Dagløb!C19</f>
        <v>334</v>
      </c>
      <c r="F26" s="135">
        <f>Dagløb!D19</f>
        <v>2</v>
      </c>
      <c r="G26" s="134">
        <f>'Hemmelig opgave'!C19</f>
        <v>174</v>
      </c>
      <c r="H26" s="134">
        <f>'Hemmelig opgave'!D19</f>
        <v>12</v>
      </c>
      <c r="I26" s="136">
        <f>Natløb!C19</f>
        <v>131</v>
      </c>
      <c r="J26" s="136">
        <f>Natløb!D19</f>
        <v>5</v>
      </c>
      <c r="K26" s="137">
        <f>'O-løb'!C19</f>
        <v>119</v>
      </c>
      <c r="L26" s="137">
        <f>'O-løb'!D19</f>
        <v>16</v>
      </c>
      <c r="M26" s="138">
        <f>Forhindringsbane!C19</f>
        <v>64</v>
      </c>
      <c r="N26" s="179">
        <f>Forhindringsbane!D19</f>
        <v>21</v>
      </c>
      <c r="O26" s="139">
        <f t="shared" si="0"/>
        <v>822</v>
      </c>
      <c r="P26" s="140"/>
      <c r="Q26" s="140"/>
      <c r="R26" s="140">
        <f t="shared" si="30"/>
        <v>5</v>
      </c>
      <c r="S26" s="142">
        <f t="shared" si="2"/>
        <v>8</v>
      </c>
      <c r="U26" s="74">
        <f t="shared" si="3"/>
        <v>0</v>
      </c>
      <c r="V26" s="73">
        <f t="shared" ref="V26:W26" si="38">A51</f>
        <v>2</v>
      </c>
      <c r="W26" s="73" t="str">
        <f t="shared" si="38"/>
        <v>BE-ton</v>
      </c>
      <c r="X26" s="74">
        <f t="shared" si="5"/>
        <v>764</v>
      </c>
      <c r="Y26" s="74"/>
      <c r="Z26" s="73"/>
      <c r="AA26" s="73"/>
      <c r="AB26" s="74"/>
      <c r="AC26" s="74">
        <f t="shared" si="9"/>
        <v>0</v>
      </c>
      <c r="AD26" s="73">
        <f t="shared" si="10"/>
        <v>17</v>
      </c>
      <c r="AE26" s="73" t="str">
        <f t="shared" si="11"/>
        <v>De lange sorte snobrød</v>
      </c>
      <c r="AF26" s="74">
        <f t="shared" si="12"/>
        <v>822</v>
      </c>
    </row>
    <row r="27" spans="1:32" ht="12.75">
      <c r="A27" s="102">
        <v>18</v>
      </c>
      <c r="B27" s="105" t="s">
        <v>74</v>
      </c>
      <c r="C27" s="133" t="str">
        <f>Sjak!F20</f>
        <v>O</v>
      </c>
      <c r="D27" s="133">
        <f>Sjak!D20</f>
        <v>0</v>
      </c>
      <c r="E27" s="134">
        <f>Dagløb!C20</f>
        <v>163</v>
      </c>
      <c r="F27" s="135">
        <f>Dagløb!D20</f>
        <v>44</v>
      </c>
      <c r="G27" s="134">
        <f>'Hemmelig opgave'!C20</f>
        <v>39</v>
      </c>
      <c r="H27" s="134">
        <f>'Hemmelig opgave'!D20</f>
        <v>49</v>
      </c>
      <c r="I27" s="136">
        <f>Natløb!C20</f>
        <v>1</v>
      </c>
      <c r="J27" s="136">
        <f>Natløb!D20</f>
        <v>51</v>
      </c>
      <c r="K27" s="137">
        <f>'O-løb'!C20</f>
        <v>102</v>
      </c>
      <c r="L27" s="137">
        <f>'O-løb'!D20</f>
        <v>37</v>
      </c>
      <c r="M27" s="138">
        <f>Forhindringsbane!C20</f>
        <v>51</v>
      </c>
      <c r="N27" s="179">
        <f>Forhindringsbane!D20</f>
        <v>28</v>
      </c>
      <c r="O27" s="139">
        <f t="shared" si="0"/>
        <v>356</v>
      </c>
      <c r="P27" s="140"/>
      <c r="Q27" s="140"/>
      <c r="R27" s="140">
        <f t="shared" si="30"/>
        <v>29</v>
      </c>
      <c r="S27" s="142">
        <f t="shared" si="2"/>
        <v>50</v>
      </c>
      <c r="U27" s="74">
        <f t="shared" si="3"/>
        <v>0</v>
      </c>
      <c r="V27" s="73">
        <f t="shared" ref="V27:W27" si="39">A52</f>
        <v>14</v>
      </c>
      <c r="W27" s="73" t="str">
        <f t="shared" si="39"/>
        <v>Damerne fra slottet</v>
      </c>
      <c r="X27" s="74">
        <f t="shared" si="5"/>
        <v>644</v>
      </c>
      <c r="Y27" s="74"/>
      <c r="Z27" s="73"/>
      <c r="AA27" s="73"/>
      <c r="AB27" s="74"/>
      <c r="AC27" s="74">
        <f t="shared" si="9"/>
        <v>0</v>
      </c>
      <c r="AD27" s="73">
        <f t="shared" si="10"/>
        <v>18</v>
      </c>
      <c r="AE27" s="73" t="str">
        <f t="shared" si="11"/>
        <v>De lækre ladies</v>
      </c>
      <c r="AF27" s="74">
        <f t="shared" si="12"/>
        <v>356</v>
      </c>
    </row>
    <row r="28" spans="1:32" ht="12.75">
      <c r="A28" s="102">
        <v>20</v>
      </c>
      <c r="B28" s="105" t="s">
        <v>76</v>
      </c>
      <c r="C28" s="133" t="str">
        <f>Sjak!F22</f>
        <v>O</v>
      </c>
      <c r="D28" s="133">
        <f>Sjak!D22</f>
        <v>0</v>
      </c>
      <c r="E28" s="134">
        <f>Dagløb!C22</f>
        <v>264</v>
      </c>
      <c r="F28" s="135">
        <f>Dagløb!D22</f>
        <v>21</v>
      </c>
      <c r="G28" s="134">
        <f>'Hemmelig opgave'!C22</f>
        <v>107</v>
      </c>
      <c r="H28" s="134">
        <f>'Hemmelig opgave'!D22</f>
        <v>34</v>
      </c>
      <c r="I28" s="136">
        <f>Natløb!C22</f>
        <v>72</v>
      </c>
      <c r="J28" s="136">
        <f>Natløb!D22</f>
        <v>33</v>
      </c>
      <c r="K28" s="137">
        <f>'O-løb'!C22</f>
        <v>118</v>
      </c>
      <c r="L28" s="137">
        <f>'O-løb'!D22</f>
        <v>19</v>
      </c>
      <c r="M28" s="138">
        <f>Forhindringsbane!C22</f>
        <v>42</v>
      </c>
      <c r="N28" s="179">
        <f>Forhindringsbane!D22</f>
        <v>33</v>
      </c>
      <c r="O28" s="139">
        <f t="shared" si="0"/>
        <v>603</v>
      </c>
      <c r="P28" s="141"/>
      <c r="Q28" s="141"/>
      <c r="R28" s="140">
        <f t="shared" si="30"/>
        <v>16</v>
      </c>
      <c r="S28" s="142">
        <f t="shared" si="2"/>
        <v>28</v>
      </c>
      <c r="U28" s="74">
        <f t="shared" si="3"/>
        <v>0</v>
      </c>
      <c r="V28" s="73">
        <f t="shared" ref="V28:W28" si="40">A53</f>
        <v>16</v>
      </c>
      <c r="W28" s="73" t="str">
        <f t="shared" si="40"/>
        <v>De flyvende grise</v>
      </c>
      <c r="X28" s="74">
        <f t="shared" si="5"/>
        <v>443</v>
      </c>
      <c r="Y28" s="74"/>
      <c r="Z28" s="73"/>
      <c r="AA28" s="73"/>
      <c r="AB28" s="74"/>
      <c r="AC28" s="74">
        <f t="shared" si="9"/>
        <v>0</v>
      </c>
      <c r="AD28" s="73">
        <f t="shared" si="10"/>
        <v>20</v>
      </c>
      <c r="AE28" s="73" t="str">
        <f t="shared" si="11"/>
        <v>Dyssegårdsspejderne.dk</v>
      </c>
      <c r="AF28" s="74">
        <f t="shared" si="12"/>
        <v>603</v>
      </c>
    </row>
    <row r="29" spans="1:32" ht="12.75">
      <c r="A29" s="102">
        <v>22</v>
      </c>
      <c r="B29" s="105" t="s">
        <v>55</v>
      </c>
      <c r="C29" s="133" t="str">
        <f>Sjak!F24</f>
        <v>O</v>
      </c>
      <c r="D29" s="133">
        <f>Sjak!D24</f>
        <v>0</v>
      </c>
      <c r="E29" s="134">
        <f>Dagløb!C24</f>
        <v>296</v>
      </c>
      <c r="F29" s="135">
        <f>Dagløb!D24</f>
        <v>13</v>
      </c>
      <c r="G29" s="134">
        <f>'Hemmelig opgave'!C24</f>
        <v>190</v>
      </c>
      <c r="H29" s="134">
        <f>'Hemmelig opgave'!D24</f>
        <v>6</v>
      </c>
      <c r="I29" s="136">
        <f>Natløb!C24</f>
        <v>140</v>
      </c>
      <c r="J29" s="136">
        <f>Natløb!D24</f>
        <v>2</v>
      </c>
      <c r="K29" s="137">
        <f>'O-løb'!C24</f>
        <v>113</v>
      </c>
      <c r="L29" s="137">
        <f>'O-løb'!D24</f>
        <v>26</v>
      </c>
      <c r="M29" s="138">
        <f>Forhindringsbane!C24</f>
        <v>60</v>
      </c>
      <c r="N29" s="179">
        <f>Forhindringsbane!D24</f>
        <v>23</v>
      </c>
      <c r="O29" s="139">
        <f t="shared" si="0"/>
        <v>799</v>
      </c>
      <c r="P29" s="140"/>
      <c r="Q29" s="140"/>
      <c r="R29" s="140">
        <f t="shared" si="30"/>
        <v>6</v>
      </c>
      <c r="S29" s="142">
        <f t="shared" si="2"/>
        <v>9</v>
      </c>
      <c r="U29" s="74">
        <f t="shared" si="3"/>
        <v>0</v>
      </c>
      <c r="V29" s="73">
        <f t="shared" ref="V29:W29" si="41">A54</f>
        <v>19</v>
      </c>
      <c r="W29" s="73" t="str">
        <f t="shared" si="41"/>
        <v>De tre små</v>
      </c>
      <c r="X29" s="74">
        <f t="shared" si="5"/>
        <v>508</v>
      </c>
      <c r="Y29" s="74"/>
      <c r="Z29" s="73"/>
      <c r="AA29" s="73"/>
      <c r="AB29" s="74"/>
      <c r="AC29" s="74"/>
      <c r="AD29" s="73"/>
      <c r="AE29" s="73"/>
      <c r="AF29" s="74"/>
    </row>
    <row r="30" spans="1:32" ht="12.75">
      <c r="A30" s="102">
        <v>24</v>
      </c>
      <c r="B30" s="105" t="s">
        <v>79</v>
      </c>
      <c r="C30" s="133" t="str">
        <f>Sjak!F26</f>
        <v>O</v>
      </c>
      <c r="D30" s="133">
        <f>Sjak!D26</f>
        <v>0</v>
      </c>
      <c r="E30" s="134">
        <f>Dagløb!C26</f>
        <v>213</v>
      </c>
      <c r="F30" s="135">
        <f>Dagløb!D26</f>
        <v>35</v>
      </c>
      <c r="G30" s="134">
        <f>'Hemmelig opgave'!C26</f>
        <v>65</v>
      </c>
      <c r="H30" s="134">
        <f>'Hemmelig opgave'!D26</f>
        <v>44</v>
      </c>
      <c r="I30" s="136">
        <f>Natløb!C26</f>
        <v>73</v>
      </c>
      <c r="J30" s="136">
        <f>Natløb!D26</f>
        <v>31</v>
      </c>
      <c r="K30" s="137">
        <f>'O-løb'!C26</f>
        <v>111</v>
      </c>
      <c r="L30" s="137">
        <f>'O-løb'!D26</f>
        <v>30</v>
      </c>
      <c r="M30" s="138">
        <f>Forhindringsbane!C26</f>
        <v>69</v>
      </c>
      <c r="N30" s="179">
        <f>Forhindringsbane!D26</f>
        <v>18</v>
      </c>
      <c r="O30" s="139">
        <f t="shared" si="0"/>
        <v>531</v>
      </c>
      <c r="P30" s="140"/>
      <c r="Q30" s="141"/>
      <c r="R30" s="140">
        <f t="shared" si="30"/>
        <v>21</v>
      </c>
      <c r="S30" s="142">
        <f t="shared" si="2"/>
        <v>36</v>
      </c>
      <c r="U30" s="74">
        <f>R55</f>
        <v>0</v>
      </c>
      <c r="V30" s="73">
        <f>A55</f>
        <v>23</v>
      </c>
      <c r="W30" s="73" t="str">
        <f>B55</f>
        <v>Essif only</v>
      </c>
      <c r="X30" s="74">
        <f>O55</f>
        <v>641</v>
      </c>
      <c r="Y30" s="74"/>
      <c r="Z30" s="73"/>
      <c r="AA30" s="73"/>
      <c r="AB30" s="74"/>
      <c r="AC30" s="74"/>
      <c r="AD30" s="73"/>
      <c r="AE30" s="73"/>
      <c r="AF30" s="74"/>
    </row>
    <row r="31" spans="1:32" ht="12.75">
      <c r="A31" s="100">
        <v>25</v>
      </c>
      <c r="B31" s="105" t="s">
        <v>80</v>
      </c>
      <c r="C31" s="133" t="str">
        <f>Sjak!F27</f>
        <v>O</v>
      </c>
      <c r="D31" s="133">
        <f>Sjak!D27</f>
        <v>0</v>
      </c>
      <c r="E31" s="134">
        <f>Dagløb!C27</f>
        <v>183</v>
      </c>
      <c r="F31" s="135">
        <f>Dagløb!D27</f>
        <v>41</v>
      </c>
      <c r="G31" s="134">
        <f>'Hemmelig opgave'!C27</f>
        <v>40</v>
      </c>
      <c r="H31" s="134">
        <f>'Hemmelig opgave'!D27</f>
        <v>48</v>
      </c>
      <c r="I31" s="136">
        <f>Natløb!C27</f>
        <v>33</v>
      </c>
      <c r="J31" s="136">
        <f>Natløb!D27</f>
        <v>45</v>
      </c>
      <c r="K31" s="137">
        <f>'O-løb'!C27</f>
        <v>102</v>
      </c>
      <c r="L31" s="137">
        <f>'O-løb'!D27</f>
        <v>38</v>
      </c>
      <c r="M31" s="138">
        <f>Forhindringsbane!C27</f>
        <v>67</v>
      </c>
      <c r="N31" s="179">
        <f>Forhindringsbane!D27</f>
        <v>19</v>
      </c>
      <c r="O31" s="139">
        <f t="shared" si="0"/>
        <v>425</v>
      </c>
      <c r="P31" s="140"/>
      <c r="Q31" s="141"/>
      <c r="R31" s="140">
        <f t="shared" si="30"/>
        <v>25</v>
      </c>
      <c r="S31" s="142">
        <f t="shared" si="2"/>
        <v>46</v>
      </c>
      <c r="U31" s="74">
        <f t="shared" ref="U31:U34" si="42">R56</f>
        <v>0</v>
      </c>
      <c r="V31" s="73">
        <f t="shared" ref="V31:V34" si="43">A56</f>
        <v>26</v>
      </c>
      <c r="W31" s="73" t="str">
        <f t="shared" ref="W31:W34" si="44">B56</f>
        <v>Fisseholdet</v>
      </c>
      <c r="X31" s="74">
        <f t="shared" ref="X31:X34" si="45">O56</f>
        <v>477</v>
      </c>
      <c r="Y31" s="74"/>
      <c r="Z31" s="73"/>
      <c r="AA31" s="73"/>
      <c r="AB31" s="74"/>
      <c r="AC31" s="74"/>
      <c r="AD31" s="73"/>
      <c r="AE31" s="73"/>
      <c r="AF31" s="74"/>
    </row>
    <row r="32" spans="1:32" ht="12.75">
      <c r="A32" s="100">
        <v>29</v>
      </c>
      <c r="B32" s="105" t="s">
        <v>84</v>
      </c>
      <c r="C32" s="133" t="str">
        <f>Sjak!F31</f>
        <v>O</v>
      </c>
      <c r="D32" s="133">
        <f>Sjak!D31</f>
        <v>0</v>
      </c>
      <c r="E32" s="134">
        <f>Dagløb!C31</f>
        <v>322</v>
      </c>
      <c r="F32" s="135">
        <f>Dagløb!D31</f>
        <v>3</v>
      </c>
      <c r="G32" s="134">
        <f>'Hemmelig opgave'!C31</f>
        <v>177</v>
      </c>
      <c r="H32" s="134">
        <f>'Hemmelig opgave'!D31</f>
        <v>10</v>
      </c>
      <c r="I32" s="136">
        <f>Natløb!C31</f>
        <v>112</v>
      </c>
      <c r="J32" s="136">
        <f>Natløb!D31</f>
        <v>11</v>
      </c>
      <c r="K32" s="137">
        <f>'O-løb'!C31</f>
        <v>123</v>
      </c>
      <c r="L32" s="137">
        <f>'O-løb'!D31</f>
        <v>14</v>
      </c>
      <c r="M32" s="138">
        <f>Forhindringsbane!C31</f>
        <v>100</v>
      </c>
      <c r="N32" s="179">
        <f>Forhindringsbane!D31</f>
        <v>1</v>
      </c>
      <c r="O32" s="139">
        <f t="shared" si="0"/>
        <v>834</v>
      </c>
      <c r="P32" s="140"/>
      <c r="Q32" s="141"/>
      <c r="R32" s="140">
        <f t="shared" si="30"/>
        <v>4</v>
      </c>
      <c r="S32" s="142">
        <f t="shared" si="2"/>
        <v>5</v>
      </c>
      <c r="U32" s="74">
        <f t="shared" si="42"/>
        <v>0</v>
      </c>
      <c r="V32" s="73">
        <f t="shared" si="43"/>
        <v>32</v>
      </c>
      <c r="W32" s="73" t="str">
        <f t="shared" si="44"/>
        <v>Heidrun</v>
      </c>
      <c r="X32" s="74">
        <f t="shared" si="45"/>
        <v>673</v>
      </c>
      <c r="Y32" s="74"/>
      <c r="Z32" s="73"/>
      <c r="AA32" s="73"/>
      <c r="AB32" s="74"/>
      <c r="AC32" s="74"/>
      <c r="AD32" s="73"/>
      <c r="AE32" s="73"/>
      <c r="AF32" s="74"/>
    </row>
    <row r="33" spans="1:32" ht="12.75">
      <c r="A33" s="102">
        <v>30</v>
      </c>
      <c r="B33" s="105" t="s">
        <v>85</v>
      </c>
      <c r="C33" s="133" t="str">
        <f>Sjak!F32</f>
        <v>O</v>
      </c>
      <c r="D33" s="133">
        <f>Sjak!D32</f>
        <v>0</v>
      </c>
      <c r="E33" s="134">
        <f>Dagløb!C32</f>
        <v>94</v>
      </c>
      <c r="F33" s="135">
        <f>Dagløb!D32</f>
        <v>51</v>
      </c>
      <c r="G33" s="134">
        <f>'Hemmelig opgave'!C32</f>
        <v>0</v>
      </c>
      <c r="H33" s="134">
        <f>'Hemmelig opgave'!D32</f>
        <v>51</v>
      </c>
      <c r="I33" s="136">
        <f>Natløb!C32</f>
        <v>65</v>
      </c>
      <c r="J33" s="136">
        <f>Natløb!D32</f>
        <v>34</v>
      </c>
      <c r="K33" s="137">
        <f>'O-løb'!C32</f>
        <v>86</v>
      </c>
      <c r="L33" s="137">
        <f>'O-løb'!D32</f>
        <v>50</v>
      </c>
      <c r="M33" s="138">
        <f>Forhindringsbane!C32</f>
        <v>49</v>
      </c>
      <c r="N33" s="179">
        <f>Forhindringsbane!D32</f>
        <v>29</v>
      </c>
      <c r="O33" s="139">
        <f t="shared" si="0"/>
        <v>294</v>
      </c>
      <c r="P33" s="140"/>
      <c r="Q33" s="141"/>
      <c r="R33" s="140">
        <f t="shared" si="30"/>
        <v>30</v>
      </c>
      <c r="S33" s="142">
        <f t="shared" si="2"/>
        <v>51</v>
      </c>
      <c r="U33" s="74">
        <f t="shared" si="42"/>
        <v>0</v>
      </c>
      <c r="V33" s="73">
        <f t="shared" si="43"/>
        <v>36</v>
      </c>
      <c r="W33" s="73" t="str">
        <f t="shared" si="44"/>
        <v>Afrodites Disciple</v>
      </c>
      <c r="X33" s="74">
        <f t="shared" si="45"/>
        <v>510</v>
      </c>
      <c r="Y33" s="73"/>
      <c r="Z33" s="73"/>
      <c r="AA33" s="73"/>
      <c r="AB33" s="73"/>
      <c r="AC33" s="74"/>
      <c r="AD33" s="73"/>
      <c r="AE33" s="73"/>
      <c r="AF33" s="74"/>
    </row>
    <row r="34" spans="1:32" ht="12.75">
      <c r="A34" s="100">
        <v>33</v>
      </c>
      <c r="B34" s="105" t="s">
        <v>87</v>
      </c>
      <c r="C34" s="133" t="str">
        <f>Sjak!F35</f>
        <v>O</v>
      </c>
      <c r="D34" s="133">
        <f>Sjak!D35</f>
        <v>0</v>
      </c>
      <c r="E34" s="134">
        <f>Dagløb!C35</f>
        <v>266</v>
      </c>
      <c r="F34" s="135">
        <f>Dagløb!D35</f>
        <v>20</v>
      </c>
      <c r="G34" s="134">
        <f>'Hemmelig opgave'!C35</f>
        <v>121</v>
      </c>
      <c r="H34" s="134">
        <f>'Hemmelig opgave'!D35</f>
        <v>30</v>
      </c>
      <c r="I34" s="136">
        <f>Natløb!C35</f>
        <v>96</v>
      </c>
      <c r="J34" s="136">
        <f>Natløb!D35</f>
        <v>19</v>
      </c>
      <c r="K34" s="137">
        <f>'O-løb'!C35</f>
        <v>123</v>
      </c>
      <c r="L34" s="137">
        <f>'O-løb'!D35</f>
        <v>15</v>
      </c>
      <c r="M34" s="138">
        <f>Forhindringsbane!C35</f>
        <v>87</v>
      </c>
      <c r="N34" s="179">
        <f>Forhindringsbane!D35</f>
        <v>8</v>
      </c>
      <c r="O34" s="139">
        <f t="shared" si="0"/>
        <v>693</v>
      </c>
      <c r="P34" s="140"/>
      <c r="Q34" s="141"/>
      <c r="R34" s="140">
        <f t="shared" si="30"/>
        <v>10</v>
      </c>
      <c r="S34" s="142">
        <f t="shared" si="2"/>
        <v>15</v>
      </c>
      <c r="U34" s="74">
        <f t="shared" si="42"/>
        <v>0</v>
      </c>
      <c r="V34" s="73">
        <f t="shared" si="43"/>
        <v>39</v>
      </c>
      <c r="W34" s="73" t="str">
        <f t="shared" si="44"/>
        <v>MC Rokke</v>
      </c>
      <c r="X34" s="74">
        <f t="shared" si="45"/>
        <v>565</v>
      </c>
      <c r="Y34" s="73"/>
      <c r="Z34" s="73"/>
      <c r="AA34" s="73"/>
      <c r="AB34" s="73"/>
      <c r="AC34" s="74"/>
      <c r="AD34" s="73"/>
      <c r="AE34" s="73"/>
      <c r="AF34" s="74"/>
    </row>
    <row r="35" spans="1:32" ht="12.75">
      <c r="A35" s="102">
        <v>34</v>
      </c>
      <c r="B35" s="105" t="s">
        <v>88</v>
      </c>
      <c r="C35" s="133" t="str">
        <f>Sjak!F36</f>
        <v>O</v>
      </c>
      <c r="D35" s="133">
        <f>Sjak!D36</f>
        <v>0</v>
      </c>
      <c r="E35" s="134">
        <f>Dagløb!C36</f>
        <v>230</v>
      </c>
      <c r="F35" s="135">
        <f>Dagløb!D36</f>
        <v>32</v>
      </c>
      <c r="G35" s="134">
        <f>'Hemmelig opgave'!C36</f>
        <v>107</v>
      </c>
      <c r="H35" s="134">
        <f>'Hemmelig opgave'!D36</f>
        <v>34</v>
      </c>
      <c r="I35" s="136">
        <f>Natløb!C36</f>
        <v>36</v>
      </c>
      <c r="J35" s="136">
        <f>Natløb!D36</f>
        <v>44</v>
      </c>
      <c r="K35" s="137">
        <f>'O-løb'!C36</f>
        <v>107</v>
      </c>
      <c r="L35" s="137">
        <f>'O-løb'!D36</f>
        <v>31</v>
      </c>
      <c r="M35" s="138">
        <f>Forhindringsbane!C36</f>
        <v>40</v>
      </c>
      <c r="N35" s="179">
        <f>Forhindringsbane!D36</f>
        <v>34</v>
      </c>
      <c r="O35" s="139">
        <f t="shared" si="0"/>
        <v>520</v>
      </c>
      <c r="P35" s="141"/>
      <c r="Q35" s="141"/>
      <c r="R35" s="140">
        <f t="shared" si="30"/>
        <v>22</v>
      </c>
      <c r="S35" s="142">
        <f t="shared" si="2"/>
        <v>37</v>
      </c>
      <c r="U35" s="74" t="e">
        <f>#REF!</f>
        <v>#REF!</v>
      </c>
      <c r="V35" s="73" t="e">
        <f>#REF!</f>
        <v>#REF!</v>
      </c>
      <c r="W35" s="73" t="e">
        <f>#REF!</f>
        <v>#REF!</v>
      </c>
      <c r="X35" s="74" t="e">
        <f>#REF!</f>
        <v>#REF!</v>
      </c>
      <c r="AC35" s="74"/>
      <c r="AD35" s="73"/>
      <c r="AE35" s="73"/>
      <c r="AF35" s="74"/>
    </row>
    <row r="36" spans="1:32" ht="12.75">
      <c r="A36" s="100">
        <v>35</v>
      </c>
      <c r="B36" s="105" t="s">
        <v>89</v>
      </c>
      <c r="C36" s="133" t="str">
        <f>Sjak!F37</f>
        <v>O</v>
      </c>
      <c r="D36" s="133">
        <f>Sjak!D37</f>
        <v>0</v>
      </c>
      <c r="E36" s="134">
        <f>Dagløb!C37</f>
        <v>315</v>
      </c>
      <c r="F36" s="135">
        <f>Dagløb!D37</f>
        <v>6</v>
      </c>
      <c r="G36" s="134">
        <f>'Hemmelig opgave'!C37</f>
        <v>146</v>
      </c>
      <c r="H36" s="134">
        <f>'Hemmelig opgave'!D37</f>
        <v>19</v>
      </c>
      <c r="I36" s="136">
        <f>Natløb!C37</f>
        <v>64</v>
      </c>
      <c r="J36" s="136">
        <f>Natløb!D37</f>
        <v>35</v>
      </c>
      <c r="K36" s="137">
        <f>'O-løb'!C37</f>
        <v>118</v>
      </c>
      <c r="L36" s="137">
        <f>'O-løb'!D37</f>
        <v>20</v>
      </c>
      <c r="M36" s="138">
        <f>Forhindringsbane!C37</f>
        <v>28</v>
      </c>
      <c r="N36" s="179">
        <f>Forhindringsbane!D37</f>
        <v>41</v>
      </c>
      <c r="O36" s="139">
        <f t="shared" ref="O36:O59" si="46">E36+G36+I36+K36+M36</f>
        <v>671</v>
      </c>
      <c r="P36" s="140"/>
      <c r="Q36" s="140"/>
      <c r="R36" s="140">
        <f t="shared" si="30"/>
        <v>12</v>
      </c>
      <c r="S36" s="142">
        <f t="shared" ref="S36:S59" si="47">RANK(O36,$O$4:$O$59)</f>
        <v>18</v>
      </c>
      <c r="U36" s="74" t="e">
        <f>#REF!</f>
        <v>#REF!</v>
      </c>
      <c r="V36" s="73" t="e">
        <f>#REF!</f>
        <v>#REF!</v>
      </c>
      <c r="W36" s="73" t="e">
        <f>#REF!</f>
        <v>#REF!</v>
      </c>
      <c r="X36" s="74" t="e">
        <f>#REF!</f>
        <v>#REF!</v>
      </c>
      <c r="AC36" s="20"/>
      <c r="AF36" s="20"/>
    </row>
    <row r="37" spans="1:32" ht="12.75">
      <c r="A37" s="100">
        <v>37</v>
      </c>
      <c r="B37" s="105" t="s">
        <v>91</v>
      </c>
      <c r="C37" s="133" t="str">
        <f>Sjak!F39</f>
        <v>O</v>
      </c>
      <c r="D37" s="133">
        <f>Sjak!D39</f>
        <v>0</v>
      </c>
      <c r="E37" s="134">
        <f>Dagløb!C39</f>
        <v>195</v>
      </c>
      <c r="F37" s="135">
        <f>Dagløb!D39</f>
        <v>39</v>
      </c>
      <c r="G37" s="134">
        <f>'Hemmelig opgave'!C39</f>
        <v>60</v>
      </c>
      <c r="H37" s="134">
        <f>'Hemmelig opgave'!D39</f>
        <v>45</v>
      </c>
      <c r="I37" s="136">
        <f>Natløb!C39</f>
        <v>51</v>
      </c>
      <c r="J37" s="136">
        <f>Natløb!D39</f>
        <v>40</v>
      </c>
      <c r="K37" s="137">
        <f>'O-løb'!C39</f>
        <v>107</v>
      </c>
      <c r="L37" s="137">
        <f>'O-løb'!D39</f>
        <v>31</v>
      </c>
      <c r="M37" s="138">
        <f>Forhindringsbane!C39</f>
        <v>11</v>
      </c>
      <c r="N37" s="179">
        <f>Forhindringsbane!D39</f>
        <v>50</v>
      </c>
      <c r="O37" s="139">
        <f t="shared" si="46"/>
        <v>424</v>
      </c>
      <c r="P37" s="141"/>
      <c r="Q37" s="141"/>
      <c r="R37" s="140">
        <f t="shared" si="30"/>
        <v>26</v>
      </c>
      <c r="S37" s="142">
        <f t="shared" si="47"/>
        <v>47</v>
      </c>
      <c r="U37" s="74"/>
      <c r="V37" s="73"/>
      <c r="W37" s="73"/>
      <c r="X37" s="74"/>
      <c r="AC37" s="20"/>
      <c r="AF37" s="20"/>
    </row>
    <row r="38" spans="1:32" ht="12.75">
      <c r="A38" s="102">
        <v>38</v>
      </c>
      <c r="B38" s="105" t="s">
        <v>92</v>
      </c>
      <c r="C38" s="133" t="str">
        <f>Sjak!F40</f>
        <v>O</v>
      </c>
      <c r="D38" s="133">
        <f>Sjak!D40</f>
        <v>0</v>
      </c>
      <c r="E38" s="134">
        <f>Dagløb!C40</f>
        <v>0</v>
      </c>
      <c r="F38" s="135">
        <f>Dagløb!D40</f>
        <v>52</v>
      </c>
      <c r="G38" s="134">
        <f>'Hemmelig opgave'!C40</f>
        <v>0</v>
      </c>
      <c r="H38" s="134">
        <f>'Hemmelig opgave'!D40</f>
        <v>51</v>
      </c>
      <c r="I38" s="136">
        <f>Natløb!C40</f>
        <v>0</v>
      </c>
      <c r="J38" s="136">
        <f>Natløb!D40</f>
        <v>52</v>
      </c>
      <c r="K38" s="137">
        <f>'O-løb'!C40</f>
        <v>0</v>
      </c>
      <c r="L38" s="137">
        <f>'O-løb'!D40</f>
        <v>52</v>
      </c>
      <c r="M38" s="138">
        <f>Forhindringsbane!C40</f>
        <v>0</v>
      </c>
      <c r="N38" s="179">
        <f>Forhindringsbane!D40</f>
        <v>0</v>
      </c>
      <c r="O38" s="139">
        <f t="shared" si="46"/>
        <v>0</v>
      </c>
      <c r="P38" s="141"/>
      <c r="Q38" s="141"/>
      <c r="R38" s="140">
        <f t="shared" si="30"/>
        <v>31</v>
      </c>
      <c r="S38" s="142">
        <f t="shared" si="47"/>
        <v>52</v>
      </c>
      <c r="U38" s="20"/>
      <c r="X38" s="20"/>
      <c r="AC38" s="20"/>
      <c r="AF38" s="20"/>
    </row>
    <row r="39" spans="1:32" ht="12.75">
      <c r="A39" s="102">
        <v>40</v>
      </c>
      <c r="B39" s="105" t="s">
        <v>48</v>
      </c>
      <c r="C39" s="133" t="str">
        <f>Sjak!F42</f>
        <v>O</v>
      </c>
      <c r="D39" s="133">
        <f>Sjak!D42</f>
        <v>0</v>
      </c>
      <c r="E39" s="134">
        <f>Dagløb!C42</f>
        <v>241</v>
      </c>
      <c r="F39" s="135">
        <f>Dagløb!D42</f>
        <v>27</v>
      </c>
      <c r="G39" s="134">
        <f>'Hemmelig opgave'!C42</f>
        <v>115</v>
      </c>
      <c r="H39" s="134">
        <f>'Hemmelig opgave'!D42</f>
        <v>32</v>
      </c>
      <c r="I39" s="136">
        <f>Natløb!C42</f>
        <v>80</v>
      </c>
      <c r="J39" s="136">
        <f>Natløb!D42</f>
        <v>25</v>
      </c>
      <c r="K39" s="137">
        <f>'O-løb'!C42</f>
        <v>94</v>
      </c>
      <c r="L39" s="137">
        <f>'O-løb'!D42</f>
        <v>45</v>
      </c>
      <c r="M39" s="138">
        <f>Forhindringsbane!C42</f>
        <v>17</v>
      </c>
      <c r="N39" s="179">
        <f>Forhindringsbane!D42</f>
        <v>47</v>
      </c>
      <c r="O39" s="139">
        <f t="shared" si="46"/>
        <v>547</v>
      </c>
      <c r="P39" s="141"/>
      <c r="Q39" s="141"/>
      <c r="R39" s="140">
        <f t="shared" si="30"/>
        <v>19</v>
      </c>
      <c r="S39" s="142">
        <f t="shared" si="47"/>
        <v>34</v>
      </c>
      <c r="U39" s="20"/>
      <c r="X39" s="20"/>
      <c r="AC39" s="20"/>
      <c r="AF39" s="20"/>
    </row>
    <row r="40" spans="1:32" ht="12.75">
      <c r="A40" s="100">
        <v>41</v>
      </c>
      <c r="B40" s="105" t="s">
        <v>94</v>
      </c>
      <c r="C40" s="133" t="str">
        <f>Sjak!F43</f>
        <v>O</v>
      </c>
      <c r="D40" s="133">
        <f>Sjak!D43</f>
        <v>0</v>
      </c>
      <c r="E40" s="134">
        <f>Dagløb!C43</f>
        <v>196</v>
      </c>
      <c r="F40" s="135">
        <f>Dagløb!D43</f>
        <v>38</v>
      </c>
      <c r="G40" s="134">
        <f>'Hemmelig opgave'!C43</f>
        <v>178</v>
      </c>
      <c r="H40" s="134">
        <f>'Hemmelig opgave'!D43</f>
        <v>9</v>
      </c>
      <c r="I40" s="136">
        <f>Natløb!C43</f>
        <v>102</v>
      </c>
      <c r="J40" s="136">
        <f>Natløb!D43</f>
        <v>15</v>
      </c>
      <c r="K40" s="137">
        <f>'O-løb'!C43</f>
        <v>101</v>
      </c>
      <c r="L40" s="137">
        <f>'O-løb'!D43</f>
        <v>39</v>
      </c>
      <c r="M40" s="138">
        <f>Forhindringsbane!C43</f>
        <v>26</v>
      </c>
      <c r="N40" s="179">
        <f>Forhindringsbane!D43</f>
        <v>42</v>
      </c>
      <c r="O40" s="139">
        <f t="shared" si="46"/>
        <v>603</v>
      </c>
      <c r="P40" s="141"/>
      <c r="Q40" s="141"/>
      <c r="R40" s="140">
        <f t="shared" si="30"/>
        <v>16</v>
      </c>
      <c r="S40" s="142">
        <f t="shared" si="47"/>
        <v>28</v>
      </c>
      <c r="AC40" s="20"/>
      <c r="AF40" s="20"/>
    </row>
    <row r="41" spans="1:32" ht="12.75">
      <c r="A41" s="102">
        <v>42</v>
      </c>
      <c r="B41" s="105" t="s">
        <v>95</v>
      </c>
      <c r="C41" s="133" t="str">
        <f>Sjak!F44</f>
        <v>O</v>
      </c>
      <c r="D41" s="133">
        <f>Sjak!D44</f>
        <v>0</v>
      </c>
      <c r="E41" s="134">
        <f>Dagløb!C44</f>
        <v>115</v>
      </c>
      <c r="F41" s="135">
        <f>Dagløb!D44</f>
        <v>50</v>
      </c>
      <c r="G41" s="134">
        <f>'Hemmelig opgave'!C44</f>
        <v>39</v>
      </c>
      <c r="H41" s="134">
        <f>'Hemmelig opgave'!D44</f>
        <v>49</v>
      </c>
      <c r="I41" s="136">
        <f>Natløb!C44</f>
        <v>81</v>
      </c>
      <c r="J41" s="136">
        <f>Natløb!D44</f>
        <v>24</v>
      </c>
      <c r="K41" s="137">
        <f>'O-løb'!C44</f>
        <v>111</v>
      </c>
      <c r="L41" s="137">
        <f>'O-løb'!D44</f>
        <v>29</v>
      </c>
      <c r="M41" s="138">
        <f>Forhindringsbane!C44</f>
        <v>13</v>
      </c>
      <c r="N41" s="179">
        <f>Forhindringsbane!D44</f>
        <v>49</v>
      </c>
      <c r="O41" s="139">
        <f t="shared" si="46"/>
        <v>359</v>
      </c>
      <c r="P41" s="141"/>
      <c r="Q41" s="141"/>
      <c r="R41" s="140">
        <f t="shared" si="30"/>
        <v>28</v>
      </c>
      <c r="S41" s="142">
        <f t="shared" si="47"/>
        <v>49</v>
      </c>
      <c r="AC41" s="20"/>
      <c r="AF41" s="20"/>
    </row>
    <row r="42" spans="1:32" ht="12.75">
      <c r="A42" s="100">
        <v>45</v>
      </c>
      <c r="B42" s="105" t="s">
        <v>56</v>
      </c>
      <c r="C42" s="133" t="str">
        <f>Sjak!F47</f>
        <v>O</v>
      </c>
      <c r="D42" s="133">
        <f>Sjak!D47</f>
        <v>0</v>
      </c>
      <c r="E42" s="134">
        <f>Dagløb!C47</f>
        <v>315</v>
      </c>
      <c r="F42" s="135">
        <f>Dagløb!D47</f>
        <v>6</v>
      </c>
      <c r="G42" s="134">
        <f>'Hemmelig opgave'!C47</f>
        <v>184</v>
      </c>
      <c r="H42" s="134">
        <f>'Hemmelig opgave'!D47</f>
        <v>7</v>
      </c>
      <c r="I42" s="136">
        <f>Natløb!C47</f>
        <v>64</v>
      </c>
      <c r="J42" s="136">
        <f>Natløb!D47</f>
        <v>35</v>
      </c>
      <c r="K42" s="137">
        <f>'O-løb'!C47</f>
        <v>117</v>
      </c>
      <c r="L42" s="137">
        <f>'O-løb'!D47</f>
        <v>23</v>
      </c>
      <c r="M42" s="138">
        <f>Forhindringsbane!C47</f>
        <v>82</v>
      </c>
      <c r="N42" s="179">
        <f>Forhindringsbane!D47</f>
        <v>11</v>
      </c>
      <c r="O42" s="139">
        <f t="shared" si="46"/>
        <v>762</v>
      </c>
      <c r="P42" s="141"/>
      <c r="Q42" s="141"/>
      <c r="R42" s="140">
        <f t="shared" si="30"/>
        <v>7</v>
      </c>
      <c r="S42" s="142">
        <f t="shared" si="47"/>
        <v>11</v>
      </c>
      <c r="AC42" s="20"/>
      <c r="AF42" s="20"/>
    </row>
    <row r="43" spans="1:32" ht="12.75">
      <c r="A43" s="100">
        <v>47</v>
      </c>
      <c r="B43" s="105" t="s">
        <v>57</v>
      </c>
      <c r="C43" s="133" t="str">
        <f>Sjak!F49</f>
        <v>O</v>
      </c>
      <c r="D43" s="133">
        <f>Sjak!D49</f>
        <v>0</v>
      </c>
      <c r="E43" s="134">
        <f>Dagløb!C49</f>
        <v>239</v>
      </c>
      <c r="F43" s="135">
        <f>Dagløb!D49</f>
        <v>29</v>
      </c>
      <c r="G43" s="134">
        <f>'Hemmelig opgave'!C49</f>
        <v>107</v>
      </c>
      <c r="H43" s="134">
        <f>'Hemmelig opgave'!D49</f>
        <v>34</v>
      </c>
      <c r="I43" s="136">
        <f>Natløb!C49</f>
        <v>14</v>
      </c>
      <c r="J43" s="136">
        <f>Natløb!D49</f>
        <v>48</v>
      </c>
      <c r="K43" s="137">
        <f>'O-løb'!C49</f>
        <v>83</v>
      </c>
      <c r="L43" s="137">
        <f>'O-løb'!D49</f>
        <v>51</v>
      </c>
      <c r="M43" s="138">
        <f>Forhindringsbane!C49</f>
        <v>37</v>
      </c>
      <c r="N43" s="179">
        <f>Forhindringsbane!D49</f>
        <v>36</v>
      </c>
      <c r="O43" s="139">
        <f t="shared" si="46"/>
        <v>480</v>
      </c>
      <c r="P43" s="141"/>
      <c r="Q43" s="141"/>
      <c r="R43" s="140">
        <f t="shared" si="30"/>
        <v>23</v>
      </c>
      <c r="S43" s="142">
        <f t="shared" si="47"/>
        <v>40</v>
      </c>
      <c r="AC43" s="20"/>
      <c r="AF43" s="20"/>
    </row>
    <row r="44" spans="1:32" ht="12.75">
      <c r="A44" s="102">
        <v>48</v>
      </c>
      <c r="B44" s="105" t="s">
        <v>99</v>
      </c>
      <c r="C44" s="133" t="str">
        <f>Sjak!F50</f>
        <v>O</v>
      </c>
      <c r="D44" s="133" t="str">
        <f>Sjak!D50</f>
        <v>04SM016</v>
      </c>
      <c r="E44" s="134">
        <f>Dagløb!C50</f>
        <v>298</v>
      </c>
      <c r="F44" s="135">
        <f>Dagløb!D50</f>
        <v>12</v>
      </c>
      <c r="G44" s="134">
        <f>'Hemmelig opgave'!C50</f>
        <v>108</v>
      </c>
      <c r="H44" s="134">
        <f>'Hemmelig opgave'!D50</f>
        <v>33</v>
      </c>
      <c r="I44" s="136">
        <f>Natløb!C50</f>
        <v>32</v>
      </c>
      <c r="J44" s="136">
        <f>Natløb!D50</f>
        <v>46</v>
      </c>
      <c r="K44" s="137">
        <f>'O-løb'!C50</f>
        <v>136</v>
      </c>
      <c r="L44" s="137">
        <f>'O-løb'!D50</f>
        <v>4</v>
      </c>
      <c r="M44" s="138">
        <f>Forhindringsbane!C50</f>
        <v>73</v>
      </c>
      <c r="N44" s="179">
        <f>Forhindringsbane!D50</f>
        <v>16</v>
      </c>
      <c r="O44" s="139">
        <f t="shared" si="46"/>
        <v>647</v>
      </c>
      <c r="P44" s="141"/>
      <c r="Q44" s="141"/>
      <c r="R44" s="140">
        <f t="shared" si="30"/>
        <v>13</v>
      </c>
      <c r="S44" s="142">
        <f t="shared" si="47"/>
        <v>21</v>
      </c>
      <c r="AC44" s="20"/>
      <c r="AF44" s="20"/>
    </row>
    <row r="45" spans="1:32" ht="12.75">
      <c r="A45" s="102">
        <v>50</v>
      </c>
      <c r="B45" s="105" t="s">
        <v>101</v>
      </c>
      <c r="C45" s="133" t="str">
        <f>Sjak!F52</f>
        <v>O</v>
      </c>
      <c r="D45" s="133">
        <f>Sjak!D52</f>
        <v>0</v>
      </c>
      <c r="E45" s="134">
        <f>Dagløb!C52</f>
        <v>249</v>
      </c>
      <c r="F45" s="135">
        <f>Dagløb!D52</f>
        <v>26</v>
      </c>
      <c r="G45" s="134">
        <f>'Hemmelig opgave'!C52</f>
        <v>86</v>
      </c>
      <c r="H45" s="134">
        <f>'Hemmelig opgave'!D52</f>
        <v>40</v>
      </c>
      <c r="I45" s="136">
        <f>Natløb!C52</f>
        <v>76</v>
      </c>
      <c r="J45" s="136">
        <f>Natløb!D52</f>
        <v>29</v>
      </c>
      <c r="K45" s="137">
        <f>'O-løb'!C52</f>
        <v>92</v>
      </c>
      <c r="L45" s="137">
        <f>'O-løb'!D52</f>
        <v>48</v>
      </c>
      <c r="M45" s="138">
        <f>Forhindringsbane!C52</f>
        <v>29</v>
      </c>
      <c r="N45" s="179">
        <f>Forhindringsbane!D52</f>
        <v>40</v>
      </c>
      <c r="O45" s="139">
        <f t="shared" si="46"/>
        <v>532</v>
      </c>
      <c r="P45" s="141"/>
      <c r="Q45" s="141"/>
      <c r="R45" s="140">
        <f t="shared" si="30"/>
        <v>20</v>
      </c>
      <c r="S45" s="142">
        <f t="shared" si="47"/>
        <v>35</v>
      </c>
      <c r="AC45" s="20"/>
      <c r="AF45" s="20"/>
    </row>
    <row r="46" spans="1:32" ht="12.75">
      <c r="A46" s="100">
        <v>51</v>
      </c>
      <c r="B46" s="105" t="s">
        <v>102</v>
      </c>
      <c r="C46" s="133" t="str">
        <f>Sjak!F53</f>
        <v>O</v>
      </c>
      <c r="D46" s="133">
        <f>Sjak!D53</f>
        <v>0</v>
      </c>
      <c r="E46" s="134">
        <f>Dagløb!C53</f>
        <v>128</v>
      </c>
      <c r="F46" s="135">
        <f>Dagløb!D53</f>
        <v>47</v>
      </c>
      <c r="G46" s="134">
        <f>'Hemmelig opgave'!C53</f>
        <v>57</v>
      </c>
      <c r="H46" s="134">
        <f>'Hemmelig opgave'!D53</f>
        <v>46</v>
      </c>
      <c r="I46" s="136">
        <f>Natløb!C53</f>
        <v>80</v>
      </c>
      <c r="J46" s="136">
        <f>Natløb!D53</f>
        <v>25</v>
      </c>
      <c r="K46" s="137">
        <f>'O-løb'!C53</f>
        <v>101</v>
      </c>
      <c r="L46" s="137">
        <f>'O-løb'!D53</f>
        <v>39</v>
      </c>
      <c r="M46" s="138">
        <f>Forhindringsbane!C53</f>
        <v>31</v>
      </c>
      <c r="N46" s="179">
        <f>Forhindringsbane!D53</f>
        <v>39</v>
      </c>
      <c r="O46" s="139">
        <f t="shared" si="46"/>
        <v>397</v>
      </c>
      <c r="P46" s="141"/>
      <c r="Q46" s="141"/>
      <c r="R46" s="140">
        <f t="shared" si="30"/>
        <v>27</v>
      </c>
      <c r="S46" s="142">
        <f t="shared" si="47"/>
        <v>48</v>
      </c>
      <c r="AC46" s="20"/>
      <c r="AF46" s="20"/>
    </row>
    <row r="47" spans="1:32" ht="12.75">
      <c r="A47" s="102">
        <v>52</v>
      </c>
      <c r="B47" s="105" t="s">
        <v>103</v>
      </c>
      <c r="C47" s="133" t="str">
        <f>Sjak!F54</f>
        <v>O</v>
      </c>
      <c r="D47" s="133">
        <f>Sjak!D54</f>
        <v>0</v>
      </c>
      <c r="E47" s="134">
        <f>Dagløb!C54</f>
        <v>232</v>
      </c>
      <c r="F47" s="135">
        <f>Dagløb!D54</f>
        <v>31</v>
      </c>
      <c r="G47" s="134">
        <f>'Hemmelig opgave'!C54</f>
        <v>150</v>
      </c>
      <c r="H47" s="134">
        <f>'Hemmelig opgave'!D54</f>
        <v>16</v>
      </c>
      <c r="I47" s="136">
        <f>Natløb!C54</f>
        <v>91</v>
      </c>
      <c r="J47" s="136">
        <f>Natløb!D54</f>
        <v>22</v>
      </c>
      <c r="K47" s="137">
        <f>'O-løb'!C54</f>
        <v>133</v>
      </c>
      <c r="L47" s="137">
        <f>'O-løb'!D54</f>
        <v>6</v>
      </c>
      <c r="M47" s="138">
        <f>Forhindringsbane!C54</f>
        <v>85</v>
      </c>
      <c r="N47" s="179">
        <f>Forhindringsbane!D54</f>
        <v>9</v>
      </c>
      <c r="O47" s="139">
        <f t="shared" si="46"/>
        <v>691</v>
      </c>
      <c r="P47" s="141"/>
      <c r="Q47" s="79"/>
      <c r="R47" s="140">
        <f t="shared" si="30"/>
        <v>11</v>
      </c>
      <c r="S47" s="142">
        <f t="shared" si="47"/>
        <v>16</v>
      </c>
    </row>
    <row r="48" spans="1:32" ht="12.75">
      <c r="A48" s="100">
        <v>53</v>
      </c>
      <c r="B48" s="105" t="s">
        <v>104</v>
      </c>
      <c r="C48" s="133" t="str">
        <f>Sjak!F55</f>
        <v>O</v>
      </c>
      <c r="D48" s="133">
        <f>Sjak!D55</f>
        <v>0</v>
      </c>
      <c r="E48" s="134">
        <f>Dagløb!C55</f>
        <v>262</v>
      </c>
      <c r="F48" s="135">
        <f>Dagløb!D55</f>
        <v>22</v>
      </c>
      <c r="G48" s="134">
        <f>'Hemmelig opgave'!C55</f>
        <v>150</v>
      </c>
      <c r="H48" s="134">
        <f>'Hemmelig opgave'!D55</f>
        <v>16</v>
      </c>
      <c r="I48" s="136">
        <f>Natløb!C55</f>
        <v>76</v>
      </c>
      <c r="J48" s="136">
        <f>Natløb!D55</f>
        <v>29</v>
      </c>
      <c r="K48" s="137">
        <f>'O-løb'!C55</f>
        <v>118</v>
      </c>
      <c r="L48" s="137">
        <f>'O-løb'!D55</f>
        <v>20</v>
      </c>
      <c r="M48" s="138">
        <f>Forhindringsbane!C55</f>
        <v>38</v>
      </c>
      <c r="N48" s="179">
        <f>Forhindringsbane!D55</f>
        <v>35</v>
      </c>
      <c r="O48" s="139">
        <f t="shared" si="46"/>
        <v>644</v>
      </c>
      <c r="P48" s="141"/>
      <c r="Q48" s="79"/>
      <c r="R48" s="140">
        <f t="shared" si="30"/>
        <v>14</v>
      </c>
      <c r="S48" s="142">
        <f t="shared" si="47"/>
        <v>22</v>
      </c>
    </row>
    <row r="49" spans="1:19" ht="12.75">
      <c r="A49" s="102">
        <v>54</v>
      </c>
      <c r="B49" s="105" t="s">
        <v>105</v>
      </c>
      <c r="C49" s="133" t="str">
        <f>Sjak!F56</f>
        <v>O</v>
      </c>
      <c r="D49" s="133">
        <f>Sjak!D56</f>
        <v>0</v>
      </c>
      <c r="E49" s="134">
        <f>Dagløb!C56</f>
        <v>167</v>
      </c>
      <c r="F49" s="135">
        <f>Dagløb!D56</f>
        <v>43</v>
      </c>
      <c r="G49" s="134">
        <f>'Hemmelig opgave'!C56</f>
        <v>142</v>
      </c>
      <c r="H49" s="134">
        <f>'Hemmelig opgave'!D56</f>
        <v>21</v>
      </c>
      <c r="I49" s="136">
        <f>Natløb!C56</f>
        <v>14</v>
      </c>
      <c r="J49" s="136">
        <f>Natløb!D56</f>
        <v>48</v>
      </c>
      <c r="K49" s="137">
        <f>'O-løb'!C56</f>
        <v>98</v>
      </c>
      <c r="L49" s="137">
        <f>'O-løb'!D56</f>
        <v>41</v>
      </c>
      <c r="M49" s="138">
        <f>Forhindringsbane!C56</f>
        <v>22</v>
      </c>
      <c r="N49" s="179">
        <f>Forhindringsbane!D56</f>
        <v>44</v>
      </c>
      <c r="O49" s="139">
        <f t="shared" si="46"/>
        <v>443</v>
      </c>
      <c r="P49" s="141"/>
      <c r="Q49" s="141"/>
      <c r="R49" s="140">
        <f t="shared" si="30"/>
        <v>24</v>
      </c>
      <c r="S49" s="142">
        <f t="shared" si="47"/>
        <v>44</v>
      </c>
    </row>
    <row r="50" spans="1:19" ht="13.5" thickBot="1">
      <c r="A50" s="100">
        <v>55</v>
      </c>
      <c r="B50" s="105" t="s">
        <v>106</v>
      </c>
      <c r="C50" s="172" t="str">
        <f>Sjak!F57</f>
        <v>O</v>
      </c>
      <c r="D50" s="172">
        <f>Sjak!D57</f>
        <v>0</v>
      </c>
      <c r="E50" s="173">
        <f>Dagløb!C57</f>
        <v>0</v>
      </c>
      <c r="F50" s="174">
        <f>Dagløb!D57</f>
        <v>52</v>
      </c>
      <c r="G50" s="173">
        <f>'Hemmelig opgave'!C57</f>
        <v>0</v>
      </c>
      <c r="H50" s="173">
        <f>'Hemmelig opgave'!D57</f>
        <v>51</v>
      </c>
      <c r="I50" s="175">
        <f>Natløb!C57</f>
        <v>0</v>
      </c>
      <c r="J50" s="175">
        <f>Natløb!D57</f>
        <v>52</v>
      </c>
      <c r="K50" s="143">
        <f>'O-løb'!C57</f>
        <v>0</v>
      </c>
      <c r="L50" s="143">
        <f>'O-løb'!D57</f>
        <v>52</v>
      </c>
      <c r="M50" s="144">
        <f>Forhindringsbane!C57</f>
        <v>0</v>
      </c>
      <c r="N50" s="181">
        <f>Forhindringsbane!D57</f>
        <v>0</v>
      </c>
      <c r="O50" s="180">
        <f t="shared" si="46"/>
        <v>0</v>
      </c>
      <c r="P50" s="145"/>
      <c r="Q50" s="145"/>
      <c r="R50" s="182">
        <f t="shared" si="30"/>
        <v>31</v>
      </c>
      <c r="S50" s="177">
        <f t="shared" si="47"/>
        <v>52</v>
      </c>
    </row>
    <row r="51" spans="1:19" ht="12.75">
      <c r="A51" s="102">
        <v>2</v>
      </c>
      <c r="B51" s="103" t="s">
        <v>41</v>
      </c>
      <c r="C51" s="133" t="str">
        <f>Sjak!F4</f>
        <v>P</v>
      </c>
      <c r="D51" s="133">
        <f>Sjak!D4</f>
        <v>0</v>
      </c>
      <c r="E51" s="134">
        <f>Dagløb!C4</f>
        <v>278</v>
      </c>
      <c r="F51" s="135">
        <f>Dagløb!D4</f>
        <v>18</v>
      </c>
      <c r="G51" s="134">
        <f>'Hemmelig opgave'!C4</f>
        <v>219</v>
      </c>
      <c r="H51" s="134">
        <f>'Hemmelig opgave'!D4</f>
        <v>3</v>
      </c>
      <c r="I51" s="136">
        <f>Natløb!C4</f>
        <v>105</v>
      </c>
      <c r="J51" s="136">
        <f>Natløb!D4</f>
        <v>14</v>
      </c>
      <c r="K51" s="137">
        <f>'O-løb'!C4</f>
        <v>107</v>
      </c>
      <c r="L51" s="137">
        <f>'O-løb'!D4</f>
        <v>33</v>
      </c>
      <c r="M51" s="138">
        <f>Forhindringsbane!C4</f>
        <v>55</v>
      </c>
      <c r="N51" s="179">
        <f>Forhindringsbane!D4</f>
        <v>26</v>
      </c>
      <c r="O51" s="139">
        <f t="shared" si="46"/>
        <v>764</v>
      </c>
      <c r="P51" s="140"/>
      <c r="Q51" s="140">
        <f t="shared" ref="Q51:Q59" si="48">RANK(O51,$O$51:$O$59)</f>
        <v>1</v>
      </c>
      <c r="R51" s="183"/>
      <c r="S51" s="142">
        <f t="shared" si="47"/>
        <v>10</v>
      </c>
    </row>
    <row r="52" spans="1:19" ht="12.75">
      <c r="A52" s="102">
        <v>14</v>
      </c>
      <c r="B52" s="105" t="s">
        <v>71</v>
      </c>
      <c r="C52" s="133" t="str">
        <f>Sjak!F16</f>
        <v>P</v>
      </c>
      <c r="D52" s="133">
        <f>Sjak!D16</f>
        <v>0</v>
      </c>
      <c r="E52" s="134">
        <f>Dagløb!C16</f>
        <v>271</v>
      </c>
      <c r="F52" s="135">
        <f>Dagløb!D16</f>
        <v>19</v>
      </c>
      <c r="G52" s="134">
        <f>'Hemmelig opgave'!C16</f>
        <v>140</v>
      </c>
      <c r="H52" s="134">
        <f>'Hemmelig opgave'!D16</f>
        <v>22</v>
      </c>
      <c r="I52" s="136">
        <f>Natløb!C16</f>
        <v>58</v>
      </c>
      <c r="J52" s="136">
        <f>Natløb!D16</f>
        <v>39</v>
      </c>
      <c r="K52" s="137">
        <f>'O-løb'!C16</f>
        <v>119</v>
      </c>
      <c r="L52" s="137">
        <f>'O-løb'!D16</f>
        <v>18</v>
      </c>
      <c r="M52" s="138">
        <f>Forhindringsbane!C16</f>
        <v>56</v>
      </c>
      <c r="N52" s="179">
        <f>Forhindringsbane!D16</f>
        <v>25</v>
      </c>
      <c r="O52" s="139">
        <f t="shared" si="46"/>
        <v>644</v>
      </c>
      <c r="P52" s="141"/>
      <c r="Q52" s="140">
        <f t="shared" si="48"/>
        <v>3</v>
      </c>
      <c r="R52" s="140"/>
      <c r="S52" s="142">
        <f t="shared" si="47"/>
        <v>22</v>
      </c>
    </row>
    <row r="53" spans="1:19" ht="12.75">
      <c r="A53" s="102">
        <v>16</v>
      </c>
      <c r="B53" s="105" t="s">
        <v>73</v>
      </c>
      <c r="C53" s="133" t="str">
        <f>Sjak!F18</f>
        <v>P</v>
      </c>
      <c r="D53" s="133">
        <f>Sjak!D18</f>
        <v>0</v>
      </c>
      <c r="E53" s="134">
        <f>Dagløb!C18</f>
        <v>154</v>
      </c>
      <c r="F53" s="135">
        <f>Dagløb!D18</f>
        <v>46</v>
      </c>
      <c r="G53" s="134">
        <f>'Hemmelig opgave'!C18</f>
        <v>56</v>
      </c>
      <c r="H53" s="134">
        <f>'Hemmelig opgave'!D18</f>
        <v>47</v>
      </c>
      <c r="I53" s="136">
        <f>Natløb!C18</f>
        <v>106</v>
      </c>
      <c r="J53" s="136">
        <f>Natløb!D18</f>
        <v>13</v>
      </c>
      <c r="K53" s="137">
        <f>'O-løb'!C18</f>
        <v>112</v>
      </c>
      <c r="L53" s="137">
        <f>'O-løb'!D18</f>
        <v>27</v>
      </c>
      <c r="M53" s="138">
        <f>Forhindringsbane!C18</f>
        <v>15</v>
      </c>
      <c r="N53" s="179">
        <f>Forhindringsbane!D18</f>
        <v>48</v>
      </c>
      <c r="O53" s="139">
        <f t="shared" si="46"/>
        <v>443</v>
      </c>
      <c r="P53" s="141"/>
      <c r="Q53" s="140">
        <f t="shared" si="48"/>
        <v>9</v>
      </c>
      <c r="R53" s="140"/>
      <c r="S53" s="142">
        <f t="shared" si="47"/>
        <v>44</v>
      </c>
    </row>
    <row r="54" spans="1:19" ht="12.75">
      <c r="A54" s="100">
        <v>19</v>
      </c>
      <c r="B54" s="105" t="s">
        <v>75</v>
      </c>
      <c r="C54" s="133" t="str">
        <f>Sjak!F21</f>
        <v>P</v>
      </c>
      <c r="D54" s="133">
        <f>Sjak!D21</f>
        <v>0</v>
      </c>
      <c r="E54" s="134">
        <f>Dagløb!C21</f>
        <v>179</v>
      </c>
      <c r="F54" s="135">
        <f>Dagløb!D21</f>
        <v>42</v>
      </c>
      <c r="G54" s="134">
        <f>'Hemmelig opgave'!C21</f>
        <v>128</v>
      </c>
      <c r="H54" s="134">
        <f>'Hemmelig opgave'!D21</f>
        <v>26</v>
      </c>
      <c r="I54" s="136">
        <f>Natløb!C21</f>
        <v>64</v>
      </c>
      <c r="J54" s="136">
        <f>Natløb!D21</f>
        <v>35</v>
      </c>
      <c r="K54" s="137">
        <f>'O-løb'!C21</f>
        <v>93</v>
      </c>
      <c r="L54" s="137">
        <f>'O-løb'!D21</f>
        <v>46</v>
      </c>
      <c r="M54" s="138">
        <f>Forhindringsbane!C21</f>
        <v>44</v>
      </c>
      <c r="N54" s="179">
        <f>Forhindringsbane!D21</f>
        <v>32</v>
      </c>
      <c r="O54" s="139">
        <f t="shared" si="46"/>
        <v>508</v>
      </c>
      <c r="P54" s="141"/>
      <c r="Q54" s="140">
        <f t="shared" si="48"/>
        <v>7</v>
      </c>
      <c r="R54" s="140"/>
      <c r="S54" s="142">
        <f t="shared" si="47"/>
        <v>39</v>
      </c>
    </row>
    <row r="55" spans="1:19" ht="12.75">
      <c r="A55" s="100">
        <v>23</v>
      </c>
      <c r="B55" s="105" t="s">
        <v>78</v>
      </c>
      <c r="C55" s="133" t="str">
        <f>Sjak!F25</f>
        <v>P</v>
      </c>
      <c r="D55" s="133">
        <f>Sjak!D25</f>
        <v>0</v>
      </c>
      <c r="E55" s="134">
        <f>Dagløb!C25</f>
        <v>237</v>
      </c>
      <c r="F55" s="135">
        <f>Dagløb!D25</f>
        <v>30</v>
      </c>
      <c r="G55" s="134">
        <f>'Hemmelig opgave'!C25</f>
        <v>128</v>
      </c>
      <c r="H55" s="134">
        <f>'Hemmelig opgave'!D25</f>
        <v>26</v>
      </c>
      <c r="I55" s="136">
        <f>Natløb!C25</f>
        <v>79</v>
      </c>
      <c r="J55" s="136">
        <f>Natløb!D25</f>
        <v>28</v>
      </c>
      <c r="K55" s="137">
        <f>'O-løb'!C25</f>
        <v>117</v>
      </c>
      <c r="L55" s="137">
        <f>'O-løb'!D25</f>
        <v>22</v>
      </c>
      <c r="M55" s="138">
        <f>Forhindringsbane!C25</f>
        <v>80</v>
      </c>
      <c r="N55" s="179">
        <f>Forhindringsbane!D25</f>
        <v>12</v>
      </c>
      <c r="O55" s="139">
        <f t="shared" si="46"/>
        <v>641</v>
      </c>
      <c r="P55" s="141"/>
      <c r="Q55" s="140">
        <f t="shared" si="48"/>
        <v>4</v>
      </c>
      <c r="R55" s="140"/>
      <c r="S55" s="142">
        <f t="shared" si="47"/>
        <v>24</v>
      </c>
    </row>
    <row r="56" spans="1:19" ht="12.75">
      <c r="A56" s="102">
        <v>26</v>
      </c>
      <c r="B56" s="105" t="s">
        <v>81</v>
      </c>
      <c r="C56" s="133" t="str">
        <f>Sjak!F28</f>
        <v>P</v>
      </c>
      <c r="D56" s="133">
        <f>Sjak!D28</f>
        <v>0</v>
      </c>
      <c r="E56" s="134">
        <f>Dagløb!C28</f>
        <v>161</v>
      </c>
      <c r="F56" s="135">
        <f>Dagløb!D28</f>
        <v>45</v>
      </c>
      <c r="G56" s="134">
        <f>'Hemmelig opgave'!C28</f>
        <v>104</v>
      </c>
      <c r="H56" s="134">
        <f>'Hemmelig opgave'!D28</f>
        <v>37</v>
      </c>
      <c r="I56" s="136">
        <f>Natløb!C28</f>
        <v>92</v>
      </c>
      <c r="J56" s="136">
        <f>Natløb!D28</f>
        <v>21</v>
      </c>
      <c r="K56" s="137">
        <f>'O-løb'!C28</f>
        <v>87</v>
      </c>
      <c r="L56" s="137">
        <f>'O-løb'!D28</f>
        <v>49</v>
      </c>
      <c r="M56" s="138">
        <f>Forhindringsbane!C28</f>
        <v>33</v>
      </c>
      <c r="N56" s="179">
        <f>Forhindringsbane!D28</f>
        <v>38</v>
      </c>
      <c r="O56" s="139">
        <f t="shared" si="46"/>
        <v>477</v>
      </c>
      <c r="P56" s="141"/>
      <c r="Q56" s="140">
        <f t="shared" si="48"/>
        <v>8</v>
      </c>
      <c r="R56" s="140"/>
      <c r="S56" s="142">
        <f t="shared" si="47"/>
        <v>41</v>
      </c>
    </row>
    <row r="57" spans="1:19" ht="12.75">
      <c r="A57" s="102">
        <v>32</v>
      </c>
      <c r="B57" s="105" t="s">
        <v>46</v>
      </c>
      <c r="C57" s="133" t="str">
        <f>Sjak!F34</f>
        <v>P</v>
      </c>
      <c r="D57" s="133">
        <f>Sjak!D34</f>
        <v>0</v>
      </c>
      <c r="E57" s="134">
        <f>Dagløb!C34</f>
        <v>305</v>
      </c>
      <c r="F57" s="135">
        <f>Dagløb!D34</f>
        <v>11</v>
      </c>
      <c r="G57" s="134">
        <f>'Hemmelig opgave'!C34</f>
        <v>120</v>
      </c>
      <c r="H57" s="134">
        <f>'Hemmelig opgave'!D34</f>
        <v>31</v>
      </c>
      <c r="I57" s="136">
        <f>Natløb!C34</f>
        <v>86</v>
      </c>
      <c r="J57" s="136">
        <f>Natløb!D34</f>
        <v>23</v>
      </c>
      <c r="K57" s="137">
        <f>'O-løb'!C34</f>
        <v>116</v>
      </c>
      <c r="L57" s="137">
        <f>'O-løb'!D34</f>
        <v>25</v>
      </c>
      <c r="M57" s="138">
        <f>Forhindringsbane!C34</f>
        <v>46</v>
      </c>
      <c r="N57" s="179">
        <f>Forhindringsbane!D34</f>
        <v>31</v>
      </c>
      <c r="O57" s="139">
        <f t="shared" si="46"/>
        <v>673</v>
      </c>
      <c r="P57" s="141"/>
      <c r="Q57" s="140">
        <f t="shared" si="48"/>
        <v>2</v>
      </c>
      <c r="R57" s="140"/>
      <c r="S57" s="142">
        <f t="shared" si="47"/>
        <v>17</v>
      </c>
    </row>
    <row r="58" spans="1:19" ht="12.75">
      <c r="A58" s="102">
        <v>36</v>
      </c>
      <c r="B58" s="105" t="s">
        <v>90</v>
      </c>
      <c r="C58" s="133" t="str">
        <f>Sjak!F38</f>
        <v>P</v>
      </c>
      <c r="D58" s="133">
        <f>Sjak!D38</f>
        <v>0</v>
      </c>
      <c r="E58" s="134">
        <f>Dagløb!C38</f>
        <v>128</v>
      </c>
      <c r="F58" s="135">
        <f>Dagløb!D38</f>
        <v>47</v>
      </c>
      <c r="G58" s="134">
        <f>'Hemmelig opgave'!C38</f>
        <v>129</v>
      </c>
      <c r="H58" s="134">
        <f>'Hemmelig opgave'!D38</f>
        <v>25</v>
      </c>
      <c r="I58" s="136">
        <f>Natløb!C38</f>
        <v>124</v>
      </c>
      <c r="J58" s="136">
        <f>Natløb!D38</f>
        <v>8</v>
      </c>
      <c r="K58" s="137">
        <f>'O-løb'!C38</f>
        <v>105</v>
      </c>
      <c r="L58" s="137">
        <f>'O-løb'!D38</f>
        <v>34</v>
      </c>
      <c r="M58" s="138">
        <f>Forhindringsbane!C38</f>
        <v>24</v>
      </c>
      <c r="N58" s="179">
        <f>Forhindringsbane!D38</f>
        <v>43</v>
      </c>
      <c r="O58" s="139">
        <f t="shared" si="46"/>
        <v>510</v>
      </c>
      <c r="P58" s="141"/>
      <c r="Q58" s="140">
        <f t="shared" si="48"/>
        <v>6</v>
      </c>
      <c r="R58" s="140"/>
      <c r="S58" s="142">
        <f t="shared" si="47"/>
        <v>38</v>
      </c>
    </row>
    <row r="59" spans="1:19" ht="13.5" thickBot="1">
      <c r="A59" s="184">
        <v>39</v>
      </c>
      <c r="B59" s="185" t="s">
        <v>93</v>
      </c>
      <c r="C59" s="172" t="str">
        <f>Sjak!F41</f>
        <v>P</v>
      </c>
      <c r="D59" s="172">
        <f>Sjak!D41</f>
        <v>0</v>
      </c>
      <c r="E59" s="173">
        <f>Dagløb!C41</f>
        <v>241</v>
      </c>
      <c r="F59" s="174">
        <f>Dagløb!D41</f>
        <v>27</v>
      </c>
      <c r="G59" s="173">
        <f>'Hemmelig opgave'!C41</f>
        <v>154</v>
      </c>
      <c r="H59" s="173">
        <f>'Hemmelig opgave'!D41</f>
        <v>13</v>
      </c>
      <c r="I59" s="175">
        <f>Natløb!C41</f>
        <v>21</v>
      </c>
      <c r="J59" s="175">
        <f>Natløb!D41</f>
        <v>47</v>
      </c>
      <c r="K59" s="143">
        <f>'O-løb'!C41</f>
        <v>96</v>
      </c>
      <c r="L59" s="143">
        <f>'O-løb'!D41</f>
        <v>43</v>
      </c>
      <c r="M59" s="144">
        <f>Forhindringsbane!C41</f>
        <v>53</v>
      </c>
      <c r="N59" s="181">
        <f>Forhindringsbane!D41</f>
        <v>27</v>
      </c>
      <c r="O59" s="176">
        <f t="shared" si="46"/>
        <v>565</v>
      </c>
      <c r="P59" s="145"/>
      <c r="Q59" s="145">
        <f t="shared" si="48"/>
        <v>5</v>
      </c>
      <c r="R59" s="145"/>
      <c r="S59" s="177">
        <f t="shared" si="47"/>
        <v>32</v>
      </c>
    </row>
  </sheetData>
  <sortState ref="A3:S59">
    <sortCondition ref="C4:C63" customList="K,P,O"/>
    <sortCondition ref="A4:A63"/>
  </sortState>
  <mergeCells count="9">
    <mergeCell ref="Y2:AB2"/>
    <mergeCell ref="AC2:AF2"/>
    <mergeCell ref="O1:S1"/>
    <mergeCell ref="M1:N1"/>
    <mergeCell ref="E1:F1"/>
    <mergeCell ref="G1:H1"/>
    <mergeCell ref="I1:J1"/>
    <mergeCell ref="K1:L1"/>
    <mergeCell ref="U2:X2"/>
  </mergeCells>
  <phoneticPr fontId="2" type="noConversion"/>
  <pageMargins left="0.78740157480314965" right="0.78740157480314965" top="0.78740157480314965" bottom="0.39370078740157483" header="0.39370078740157483" footer="0.39370078740157483"/>
  <pageSetup paperSize="9" scale="70" orientation="landscape" r:id="rId1"/>
  <headerFooter alignWithMargins="0">
    <oddHeader>&amp;L&amp;"Arial,Fed"Sværdkamp 2015&amp;"Arial,Kursiv"&amp;A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C87"/>
  <sheetViews>
    <sheetView topLeftCell="C1" workbookViewId="0">
      <pane ySplit="2" topLeftCell="A3" activePane="bottomLeft" state="frozen"/>
      <selection activeCell="P30" sqref="P30"/>
      <selection pane="bottomLeft" activeCell="AC6" sqref="AC6"/>
    </sheetView>
  </sheetViews>
  <sheetFormatPr defaultRowHeight="11.25"/>
  <cols>
    <col min="1" max="1" width="6" style="1" bestFit="1" customWidth="1"/>
    <col min="2" max="2" width="25.85546875" style="1" bestFit="1" customWidth="1"/>
    <col min="3" max="3" width="5" style="1" bestFit="1" customWidth="1"/>
    <col min="4" max="4" width="5.28515625" style="1" bestFit="1" customWidth="1"/>
    <col min="5" max="5" width="3.140625" style="1" bestFit="1" customWidth="1"/>
    <col min="6" max="6" width="3.5703125" style="1" bestFit="1" customWidth="1"/>
    <col min="7" max="13" width="3.140625" style="1" bestFit="1" customWidth="1"/>
    <col min="14" max="17" width="3.85546875" style="1" bestFit="1" customWidth="1"/>
    <col min="18" max="19" width="3.7109375" style="1" customWidth="1"/>
    <col min="20" max="20" width="3.85546875" style="1" bestFit="1" customWidth="1"/>
    <col min="21" max="21" width="4.28515625" style="1" bestFit="1" customWidth="1"/>
    <col min="22" max="22" width="4.140625" style="1" customWidth="1"/>
    <col min="23" max="23" width="4.5703125" style="1" bestFit="1" customWidth="1"/>
    <col min="24" max="24" width="9.140625" style="1"/>
    <col min="25" max="26" width="9.140625" style="1" hidden="1" customWidth="1"/>
    <col min="27" max="27" width="12.42578125" style="1" hidden="1" customWidth="1"/>
    <col min="28" max="28" width="9.140625" style="1" hidden="1" customWidth="1"/>
    <col min="29" max="16384" width="9.140625" style="1"/>
  </cols>
  <sheetData>
    <row r="1" spans="1:29" ht="75">
      <c r="A1" s="5" t="s">
        <v>9</v>
      </c>
      <c r="B1" s="11">
        <v>350</v>
      </c>
      <c r="C1" s="196" t="s">
        <v>11</v>
      </c>
      <c r="D1" s="197"/>
      <c r="E1" s="107" t="s">
        <v>107</v>
      </c>
      <c r="F1" s="107" t="s">
        <v>108</v>
      </c>
      <c r="G1" s="107" t="s">
        <v>109</v>
      </c>
      <c r="H1" s="107" t="s">
        <v>110</v>
      </c>
      <c r="I1" s="107" t="s">
        <v>111</v>
      </c>
      <c r="J1" s="107" t="s">
        <v>112</v>
      </c>
      <c r="K1" s="107" t="s">
        <v>113</v>
      </c>
      <c r="L1" s="107" t="s">
        <v>114</v>
      </c>
      <c r="M1" s="107" t="s">
        <v>115</v>
      </c>
      <c r="N1" s="107" t="s">
        <v>116</v>
      </c>
      <c r="O1" s="107" t="s">
        <v>117</v>
      </c>
      <c r="P1" s="107" t="s">
        <v>118</v>
      </c>
      <c r="Q1" s="107" t="s">
        <v>119</v>
      </c>
      <c r="R1" s="107" t="s">
        <v>120</v>
      </c>
      <c r="S1" s="107" t="s">
        <v>121</v>
      </c>
      <c r="T1" s="107" t="s">
        <v>122</v>
      </c>
      <c r="U1" s="82" t="s">
        <v>123</v>
      </c>
      <c r="V1" s="82" t="s">
        <v>59</v>
      </c>
      <c r="W1" s="12"/>
    </row>
    <row r="2" spans="1:29" ht="12" thickBot="1">
      <c r="A2" s="6" t="s">
        <v>8</v>
      </c>
      <c r="B2" s="9" t="s">
        <v>1</v>
      </c>
      <c r="C2" s="35" t="s">
        <v>12</v>
      </c>
      <c r="D2" s="38" t="s">
        <v>15</v>
      </c>
      <c r="E2" s="81" t="s">
        <v>19</v>
      </c>
      <c r="F2" s="55" t="s">
        <v>20</v>
      </c>
      <c r="G2" s="55" t="s">
        <v>21</v>
      </c>
      <c r="H2" s="55" t="s">
        <v>43</v>
      </c>
      <c r="I2" s="55" t="s">
        <v>44</v>
      </c>
      <c r="J2" s="55" t="s">
        <v>22</v>
      </c>
      <c r="K2" s="55" t="s">
        <v>23</v>
      </c>
      <c r="L2" s="55" t="s">
        <v>24</v>
      </c>
      <c r="M2" s="55" t="s">
        <v>25</v>
      </c>
      <c r="N2" s="55" t="s">
        <v>26</v>
      </c>
      <c r="O2" s="55" t="s">
        <v>51</v>
      </c>
      <c r="P2" s="55" t="s">
        <v>27</v>
      </c>
      <c r="Q2" s="55" t="s">
        <v>29</v>
      </c>
      <c r="R2" s="55" t="s">
        <v>42</v>
      </c>
      <c r="S2" s="55" t="s">
        <v>50</v>
      </c>
      <c r="T2" s="55" t="s">
        <v>52</v>
      </c>
      <c r="U2" s="55" t="s">
        <v>30</v>
      </c>
      <c r="V2" s="97" t="s">
        <v>28</v>
      </c>
      <c r="W2" s="36" t="s">
        <v>13</v>
      </c>
      <c r="Y2" s="73" t="s">
        <v>15</v>
      </c>
      <c r="Z2" s="73" t="s">
        <v>8</v>
      </c>
      <c r="AA2" s="73" t="s">
        <v>1</v>
      </c>
      <c r="AB2" s="73" t="s">
        <v>12</v>
      </c>
    </row>
    <row r="3" spans="1:29" s="2" customFormat="1" ht="11.25" customHeight="1" thickBot="1">
      <c r="A3" s="13">
        <f>Sjak!A3</f>
        <v>1</v>
      </c>
      <c r="B3" s="10" t="str">
        <f>Sjak!B3</f>
        <v>L.I.M</v>
      </c>
      <c r="C3" s="26">
        <f>INT($B$1/MAX($W$3:$W$60)*W3)</f>
        <v>312</v>
      </c>
      <c r="D3" s="14">
        <f t="shared" ref="D3:D34" si="0">RANK(C3,C$3:C$60)</f>
        <v>8</v>
      </c>
      <c r="E3" s="110">
        <v>59</v>
      </c>
      <c r="F3" s="111">
        <v>-20</v>
      </c>
      <c r="G3" s="111">
        <v>22</v>
      </c>
      <c r="H3" s="111">
        <v>29</v>
      </c>
      <c r="I3" s="111">
        <v>55</v>
      </c>
      <c r="J3" s="111">
        <v>66</v>
      </c>
      <c r="K3" s="111">
        <v>35</v>
      </c>
      <c r="L3" s="111">
        <v>59</v>
      </c>
      <c r="M3" s="111">
        <v>50</v>
      </c>
      <c r="N3" s="111">
        <v>69</v>
      </c>
      <c r="O3" s="111">
        <v>55</v>
      </c>
      <c r="P3" s="111">
        <v>27</v>
      </c>
      <c r="Q3" s="111">
        <v>28</v>
      </c>
      <c r="R3" s="111">
        <v>35</v>
      </c>
      <c r="S3" s="111">
        <v>38</v>
      </c>
      <c r="T3" s="111">
        <v>24</v>
      </c>
      <c r="U3" s="111">
        <v>100</v>
      </c>
      <c r="V3" s="114">
        <v>1</v>
      </c>
      <c r="W3" s="80">
        <f>SUM(E3:U3)*V3</f>
        <v>731</v>
      </c>
      <c r="Y3" s="75">
        <f t="shared" ref="Y3:Y34" si="1">D3</f>
        <v>8</v>
      </c>
      <c r="Z3" s="75">
        <f t="shared" ref="Z3:Z34" si="2">A3</f>
        <v>1</v>
      </c>
      <c r="AA3" s="75" t="str">
        <f t="shared" ref="AA3:AA34" si="3">B3</f>
        <v>L.I.M</v>
      </c>
      <c r="AB3" s="76">
        <f t="shared" ref="AB3:AB34" si="4">C3</f>
        <v>312</v>
      </c>
      <c r="AC3" s="106"/>
    </row>
    <row r="4" spans="1:29" s="2" customFormat="1" ht="11.25" customHeight="1" thickBot="1">
      <c r="A4" s="3">
        <f>Sjak!A4</f>
        <v>2</v>
      </c>
      <c r="B4" s="4" t="str">
        <f>Sjak!B4</f>
        <v>BE-ton</v>
      </c>
      <c r="C4" s="26">
        <f t="shared" ref="C4:C34" si="5">INT($B$1/MAX($W$3:$W$60)*W4)</f>
        <v>278</v>
      </c>
      <c r="D4" s="14">
        <f t="shared" si="0"/>
        <v>18</v>
      </c>
      <c r="E4" s="110">
        <v>64</v>
      </c>
      <c r="F4" s="111">
        <v>15</v>
      </c>
      <c r="G4" s="111">
        <v>18</v>
      </c>
      <c r="H4" s="111">
        <v>50</v>
      </c>
      <c r="I4" s="111">
        <v>78</v>
      </c>
      <c r="J4" s="111">
        <v>47</v>
      </c>
      <c r="K4" s="111">
        <v>42</v>
      </c>
      <c r="L4" s="111">
        <v>31</v>
      </c>
      <c r="M4" s="111">
        <v>40</v>
      </c>
      <c r="N4" s="111">
        <v>65</v>
      </c>
      <c r="O4" s="111">
        <v>70</v>
      </c>
      <c r="P4" s="111">
        <v>32</v>
      </c>
      <c r="Q4" s="111">
        <v>25</v>
      </c>
      <c r="R4" s="111">
        <v>0</v>
      </c>
      <c r="S4" s="111">
        <v>35</v>
      </c>
      <c r="T4" s="111">
        <v>19</v>
      </c>
      <c r="U4" s="111">
        <v>20</v>
      </c>
      <c r="V4" s="114">
        <v>1</v>
      </c>
      <c r="W4" s="80">
        <f t="shared" ref="W4:W58" si="6">SUM(E4:U4)*V4</f>
        <v>651</v>
      </c>
      <c r="Y4" s="75">
        <f t="shared" si="1"/>
        <v>18</v>
      </c>
      <c r="Z4" s="75">
        <f t="shared" si="2"/>
        <v>2</v>
      </c>
      <c r="AA4" s="75" t="str">
        <f t="shared" si="3"/>
        <v>BE-ton</v>
      </c>
      <c r="AB4" s="76">
        <f t="shared" si="4"/>
        <v>278</v>
      </c>
      <c r="AC4" s="106"/>
    </row>
    <row r="5" spans="1:29" s="2" customFormat="1" ht="11.25" customHeight="1" thickBot="1">
      <c r="A5" s="3">
        <f>Sjak!A5</f>
        <v>3</v>
      </c>
      <c r="B5" s="4" t="str">
        <f>Sjak!B5</f>
        <v>A!</v>
      </c>
      <c r="C5" s="26">
        <f t="shared" si="5"/>
        <v>320</v>
      </c>
      <c r="D5" s="14">
        <f t="shared" si="0"/>
        <v>4</v>
      </c>
      <c r="E5" s="110">
        <v>34</v>
      </c>
      <c r="F5" s="111">
        <v>15</v>
      </c>
      <c r="G5" s="111">
        <v>20</v>
      </c>
      <c r="H5" s="111">
        <v>56</v>
      </c>
      <c r="I5" s="111">
        <v>71</v>
      </c>
      <c r="J5" s="111">
        <v>74</v>
      </c>
      <c r="K5" s="111">
        <v>39</v>
      </c>
      <c r="L5" s="111">
        <v>52</v>
      </c>
      <c r="M5" s="111">
        <v>60</v>
      </c>
      <c r="N5" s="111">
        <v>70</v>
      </c>
      <c r="O5" s="111">
        <v>50</v>
      </c>
      <c r="P5" s="111">
        <v>33</v>
      </c>
      <c r="Q5" s="111">
        <v>27</v>
      </c>
      <c r="R5" s="111">
        <v>0</v>
      </c>
      <c r="S5" s="111">
        <v>23</v>
      </c>
      <c r="T5" s="111">
        <v>25</v>
      </c>
      <c r="U5" s="111">
        <v>100</v>
      </c>
      <c r="V5" s="114">
        <v>1</v>
      </c>
      <c r="W5" s="80">
        <f t="shared" si="6"/>
        <v>749</v>
      </c>
      <c r="Y5" s="75">
        <f t="shared" si="1"/>
        <v>4</v>
      </c>
      <c r="Z5" s="75">
        <f t="shared" si="2"/>
        <v>3</v>
      </c>
      <c r="AA5" s="75" t="str">
        <f t="shared" si="3"/>
        <v>A!</v>
      </c>
      <c r="AB5" s="76">
        <f t="shared" si="4"/>
        <v>320</v>
      </c>
      <c r="AC5" s="106"/>
    </row>
    <row r="6" spans="1:29" s="2" customFormat="1" ht="11.25" customHeight="1" thickBot="1">
      <c r="A6" s="3">
        <f>Sjak!A6</f>
        <v>4</v>
      </c>
      <c r="B6" s="4" t="str">
        <f>Sjak!B6</f>
        <v>Ascend</v>
      </c>
      <c r="C6" s="26">
        <f t="shared" si="5"/>
        <v>309</v>
      </c>
      <c r="D6" s="14">
        <f t="shared" si="0"/>
        <v>9</v>
      </c>
      <c r="E6" s="110">
        <v>39</v>
      </c>
      <c r="F6" s="111">
        <v>15</v>
      </c>
      <c r="G6" s="111">
        <v>14</v>
      </c>
      <c r="H6" s="111">
        <v>48</v>
      </c>
      <c r="I6" s="111">
        <v>80</v>
      </c>
      <c r="J6" s="111">
        <v>66</v>
      </c>
      <c r="K6" s="111">
        <v>40</v>
      </c>
      <c r="L6" s="111">
        <v>49</v>
      </c>
      <c r="M6" s="111">
        <v>50</v>
      </c>
      <c r="N6" s="111">
        <v>68</v>
      </c>
      <c r="O6" s="111">
        <v>50</v>
      </c>
      <c r="P6" s="111">
        <v>40</v>
      </c>
      <c r="Q6" s="111">
        <v>5</v>
      </c>
      <c r="R6" s="111">
        <v>0</v>
      </c>
      <c r="S6" s="111">
        <v>24</v>
      </c>
      <c r="T6" s="111">
        <v>36</v>
      </c>
      <c r="U6" s="111">
        <v>100</v>
      </c>
      <c r="V6" s="114">
        <v>1</v>
      </c>
      <c r="W6" s="80">
        <f t="shared" si="6"/>
        <v>724</v>
      </c>
      <c r="Y6" s="75">
        <f t="shared" si="1"/>
        <v>9</v>
      </c>
      <c r="Z6" s="75">
        <f t="shared" si="2"/>
        <v>4</v>
      </c>
      <c r="AA6" s="75" t="str">
        <f t="shared" si="3"/>
        <v>Ascend</v>
      </c>
      <c r="AB6" s="76">
        <f t="shared" si="4"/>
        <v>309</v>
      </c>
      <c r="AC6" s="106"/>
    </row>
    <row r="7" spans="1:29" s="2" customFormat="1" ht="11.25" customHeight="1" thickBot="1">
      <c r="A7" s="3">
        <f>Sjak!A7</f>
        <v>5</v>
      </c>
      <c r="B7" s="4" t="str">
        <f>Sjak!B7</f>
        <v>Australopithecus</v>
      </c>
      <c r="C7" s="26">
        <f t="shared" si="5"/>
        <v>308</v>
      </c>
      <c r="D7" s="14">
        <f t="shared" si="0"/>
        <v>10</v>
      </c>
      <c r="E7" s="110">
        <v>49</v>
      </c>
      <c r="F7" s="111">
        <v>70</v>
      </c>
      <c r="G7" s="111">
        <v>16</v>
      </c>
      <c r="H7" s="111">
        <v>60</v>
      </c>
      <c r="I7" s="111">
        <v>68</v>
      </c>
      <c r="J7" s="111">
        <v>72</v>
      </c>
      <c r="K7" s="111">
        <v>35</v>
      </c>
      <c r="L7" s="111">
        <v>41</v>
      </c>
      <c r="M7" s="111">
        <v>30</v>
      </c>
      <c r="N7" s="111">
        <v>64</v>
      </c>
      <c r="O7" s="111">
        <v>80</v>
      </c>
      <c r="P7" s="111">
        <v>32</v>
      </c>
      <c r="Q7" s="111">
        <v>5</v>
      </c>
      <c r="R7" s="111">
        <v>0</v>
      </c>
      <c r="S7" s="111">
        <v>8</v>
      </c>
      <c r="T7" s="111">
        <v>23</v>
      </c>
      <c r="U7" s="111">
        <v>68</v>
      </c>
      <c r="V7" s="114">
        <v>1</v>
      </c>
      <c r="W7" s="80">
        <f t="shared" si="6"/>
        <v>721</v>
      </c>
      <c r="Y7" s="75">
        <f t="shared" si="1"/>
        <v>10</v>
      </c>
      <c r="Z7" s="75">
        <f t="shared" si="2"/>
        <v>5</v>
      </c>
      <c r="AA7" s="75" t="str">
        <f t="shared" si="3"/>
        <v>Australopithecus</v>
      </c>
      <c r="AB7" s="76">
        <f t="shared" si="4"/>
        <v>308</v>
      </c>
      <c r="AC7" s="106"/>
    </row>
    <row r="8" spans="1:29" s="2" customFormat="1" ht="11.25" customHeight="1" thickBot="1">
      <c r="A8" s="3">
        <f>Sjak!A8</f>
        <v>6</v>
      </c>
      <c r="B8" s="4" t="str">
        <f>Sjak!B8</f>
        <v>Bamseklanen</v>
      </c>
      <c r="C8" s="26">
        <f t="shared" si="5"/>
        <v>128</v>
      </c>
      <c r="D8" s="14">
        <f t="shared" si="0"/>
        <v>47</v>
      </c>
      <c r="E8" s="110">
        <v>1</v>
      </c>
      <c r="F8" s="111">
        <v>15</v>
      </c>
      <c r="G8" s="111">
        <v>24</v>
      </c>
      <c r="H8" s="111">
        <v>0</v>
      </c>
      <c r="I8" s="111">
        <v>51</v>
      </c>
      <c r="J8" s="111">
        <v>0</v>
      </c>
      <c r="K8" s="111">
        <v>38</v>
      </c>
      <c r="L8" s="111">
        <v>0</v>
      </c>
      <c r="M8" s="111">
        <v>40</v>
      </c>
      <c r="N8" s="111">
        <v>0</v>
      </c>
      <c r="O8" s="111">
        <v>25</v>
      </c>
      <c r="P8" s="111">
        <v>27</v>
      </c>
      <c r="Q8" s="111">
        <v>23</v>
      </c>
      <c r="R8" s="111">
        <v>0</v>
      </c>
      <c r="S8" s="111">
        <v>30</v>
      </c>
      <c r="T8" s="111">
        <v>27</v>
      </c>
      <c r="U8" s="111">
        <v>0</v>
      </c>
      <c r="V8" s="114">
        <v>1</v>
      </c>
      <c r="W8" s="80">
        <f t="shared" si="6"/>
        <v>301</v>
      </c>
      <c r="Y8" s="75">
        <f t="shared" si="1"/>
        <v>47</v>
      </c>
      <c r="Z8" s="75">
        <f t="shared" si="2"/>
        <v>6</v>
      </c>
      <c r="AA8" s="75" t="str">
        <f t="shared" si="3"/>
        <v>Bamseklanen</v>
      </c>
      <c r="AB8" s="76">
        <f t="shared" si="4"/>
        <v>128</v>
      </c>
      <c r="AC8" s="106"/>
    </row>
    <row r="9" spans="1:29" s="2" customFormat="1" ht="11.25" customHeight="1" thickBot="1">
      <c r="A9" s="3">
        <f>Sjak!A9</f>
        <v>7</v>
      </c>
      <c r="B9" s="4" t="str">
        <f>Sjak!B9</f>
        <v>Aquila</v>
      </c>
      <c r="C9" s="26">
        <f t="shared" si="5"/>
        <v>281</v>
      </c>
      <c r="D9" s="14">
        <f t="shared" si="0"/>
        <v>15</v>
      </c>
      <c r="E9" s="110">
        <v>31</v>
      </c>
      <c r="F9" s="111">
        <v>40</v>
      </c>
      <c r="G9" s="111">
        <v>14</v>
      </c>
      <c r="H9" s="111">
        <v>21</v>
      </c>
      <c r="I9" s="111">
        <v>56</v>
      </c>
      <c r="J9" s="111">
        <v>42</v>
      </c>
      <c r="K9" s="111">
        <v>38</v>
      </c>
      <c r="L9" s="111">
        <v>34</v>
      </c>
      <c r="M9" s="111">
        <v>60</v>
      </c>
      <c r="N9" s="111">
        <v>60</v>
      </c>
      <c r="O9" s="111">
        <v>55</v>
      </c>
      <c r="P9" s="111">
        <v>33</v>
      </c>
      <c r="Q9" s="111">
        <v>20</v>
      </c>
      <c r="R9" s="111">
        <v>0</v>
      </c>
      <c r="S9" s="111">
        <v>20</v>
      </c>
      <c r="T9" s="111">
        <v>34</v>
      </c>
      <c r="U9" s="111">
        <v>100</v>
      </c>
      <c r="V9" s="114">
        <v>1</v>
      </c>
      <c r="W9" s="80">
        <f t="shared" si="6"/>
        <v>658</v>
      </c>
      <c r="Y9" s="75">
        <f t="shared" si="1"/>
        <v>15</v>
      </c>
      <c r="Z9" s="75">
        <f t="shared" si="2"/>
        <v>7</v>
      </c>
      <c r="AA9" s="75" t="str">
        <f t="shared" si="3"/>
        <v>Aquila</v>
      </c>
      <c r="AB9" s="76">
        <f t="shared" si="4"/>
        <v>281</v>
      </c>
      <c r="AC9" s="106"/>
    </row>
    <row r="10" spans="1:29" s="2" customFormat="1" ht="11.25" customHeight="1" thickBot="1">
      <c r="A10" s="3">
        <f>Sjak!A10</f>
        <v>8</v>
      </c>
      <c r="B10" s="4" t="str">
        <f>Sjak!B10</f>
        <v>Birkegruppen</v>
      </c>
      <c r="C10" s="26">
        <f t="shared" si="5"/>
        <v>350</v>
      </c>
      <c r="D10" s="14">
        <f t="shared" si="0"/>
        <v>1</v>
      </c>
      <c r="E10" s="110">
        <v>35</v>
      </c>
      <c r="F10" s="111">
        <v>40</v>
      </c>
      <c r="G10" s="111">
        <v>18</v>
      </c>
      <c r="H10" s="111">
        <v>38</v>
      </c>
      <c r="I10" s="111">
        <v>90</v>
      </c>
      <c r="J10" s="111">
        <v>45</v>
      </c>
      <c r="K10" s="111">
        <v>50</v>
      </c>
      <c r="L10" s="111">
        <v>53</v>
      </c>
      <c r="M10" s="111">
        <v>50</v>
      </c>
      <c r="N10" s="111">
        <v>70</v>
      </c>
      <c r="O10" s="111">
        <v>80</v>
      </c>
      <c r="P10" s="111">
        <v>32</v>
      </c>
      <c r="Q10" s="111">
        <v>40</v>
      </c>
      <c r="R10" s="111">
        <v>28</v>
      </c>
      <c r="S10" s="111">
        <v>40</v>
      </c>
      <c r="T10" s="111">
        <v>29</v>
      </c>
      <c r="U10" s="111">
        <v>80</v>
      </c>
      <c r="V10" s="114">
        <v>1</v>
      </c>
      <c r="W10" s="80">
        <f t="shared" si="6"/>
        <v>818</v>
      </c>
      <c r="Y10" s="75">
        <f t="shared" si="1"/>
        <v>1</v>
      </c>
      <c r="Z10" s="75">
        <f t="shared" si="2"/>
        <v>8</v>
      </c>
      <c r="AA10" s="75" t="str">
        <f t="shared" si="3"/>
        <v>Birkegruppen</v>
      </c>
      <c r="AB10" s="76">
        <f t="shared" si="4"/>
        <v>350</v>
      </c>
      <c r="AC10" s="106"/>
    </row>
    <row r="11" spans="1:29" s="2" customFormat="1" ht="11.25" customHeight="1" thickBot="1">
      <c r="A11" s="3">
        <f>Sjak!A11</f>
        <v>9</v>
      </c>
      <c r="B11" s="4" t="str">
        <f>Sjak!B11</f>
        <v>Birkerød bjørne</v>
      </c>
      <c r="C11" s="26">
        <f t="shared" si="5"/>
        <v>193</v>
      </c>
      <c r="D11" s="14">
        <f t="shared" si="0"/>
        <v>40</v>
      </c>
      <c r="E11" s="110">
        <v>28</v>
      </c>
      <c r="F11" s="111">
        <v>40</v>
      </c>
      <c r="G11" s="111">
        <v>20</v>
      </c>
      <c r="H11" s="111">
        <v>20</v>
      </c>
      <c r="I11" s="111">
        <v>50</v>
      </c>
      <c r="J11" s="111">
        <v>56</v>
      </c>
      <c r="K11" s="111">
        <v>11</v>
      </c>
      <c r="L11" s="111">
        <v>57</v>
      </c>
      <c r="M11" s="111">
        <v>40</v>
      </c>
      <c r="N11" s="111">
        <v>0</v>
      </c>
      <c r="O11" s="111">
        <v>55</v>
      </c>
      <c r="P11" s="111">
        <v>19</v>
      </c>
      <c r="Q11" s="111">
        <v>22</v>
      </c>
      <c r="R11" s="111">
        <v>0</v>
      </c>
      <c r="S11" s="111">
        <v>17</v>
      </c>
      <c r="T11" s="111">
        <v>18</v>
      </c>
      <c r="U11" s="111">
        <v>0</v>
      </c>
      <c r="V11" s="114">
        <v>1</v>
      </c>
      <c r="W11" s="80">
        <f t="shared" si="6"/>
        <v>453</v>
      </c>
      <c r="Y11" s="75">
        <f t="shared" si="1"/>
        <v>40</v>
      </c>
      <c r="Z11" s="75">
        <f t="shared" si="2"/>
        <v>9</v>
      </c>
      <c r="AA11" s="75" t="str">
        <f t="shared" si="3"/>
        <v>Birkerød bjørne</v>
      </c>
      <c r="AB11" s="76">
        <f t="shared" si="4"/>
        <v>193</v>
      </c>
      <c r="AC11" s="106"/>
    </row>
    <row r="12" spans="1:29" s="2" customFormat="1" ht="11.25" customHeight="1" thickBot="1">
      <c r="A12" s="3">
        <f>Sjak!A12</f>
        <v>10</v>
      </c>
      <c r="B12" s="4" t="str">
        <f>Sjak!B12</f>
        <v>Casper &amp; de unge drenge</v>
      </c>
      <c r="C12" s="26">
        <f t="shared" si="5"/>
        <v>293</v>
      </c>
      <c r="D12" s="14">
        <f t="shared" si="0"/>
        <v>14</v>
      </c>
      <c r="E12" s="110">
        <v>24</v>
      </c>
      <c r="F12" s="111">
        <v>40</v>
      </c>
      <c r="G12" s="111">
        <v>26</v>
      </c>
      <c r="H12" s="111">
        <v>52</v>
      </c>
      <c r="I12" s="111">
        <v>44</v>
      </c>
      <c r="J12" s="111">
        <v>37</v>
      </c>
      <c r="K12" s="111">
        <v>30</v>
      </c>
      <c r="L12" s="111">
        <v>60</v>
      </c>
      <c r="M12" s="111">
        <v>50</v>
      </c>
      <c r="N12" s="111">
        <v>60</v>
      </c>
      <c r="O12" s="111">
        <v>45</v>
      </c>
      <c r="P12" s="111">
        <v>22</v>
      </c>
      <c r="Q12" s="111">
        <v>27</v>
      </c>
      <c r="R12" s="111">
        <v>20</v>
      </c>
      <c r="S12" s="111">
        <v>21</v>
      </c>
      <c r="T12" s="111">
        <v>28</v>
      </c>
      <c r="U12" s="111">
        <v>100</v>
      </c>
      <c r="V12" s="114">
        <v>1</v>
      </c>
      <c r="W12" s="80">
        <f t="shared" si="6"/>
        <v>686</v>
      </c>
      <c r="Y12" s="75">
        <f t="shared" si="1"/>
        <v>14</v>
      </c>
      <c r="Z12" s="75">
        <f t="shared" si="2"/>
        <v>10</v>
      </c>
      <c r="AA12" s="75" t="str">
        <f t="shared" si="3"/>
        <v>Casper &amp; de unge drenge</v>
      </c>
      <c r="AB12" s="76">
        <f t="shared" si="4"/>
        <v>293</v>
      </c>
      <c r="AC12" s="106"/>
    </row>
    <row r="13" spans="1:29" s="2" customFormat="1" ht="11.25" customHeight="1" thickBot="1">
      <c r="A13" s="3">
        <f>Sjak!A13</f>
        <v>11</v>
      </c>
      <c r="B13" s="4" t="str">
        <f>Sjak!B13</f>
        <v>CK</v>
      </c>
      <c r="C13" s="26">
        <f t="shared" si="5"/>
        <v>210</v>
      </c>
      <c r="D13" s="14">
        <f t="shared" si="0"/>
        <v>36</v>
      </c>
      <c r="E13" s="110">
        <v>4</v>
      </c>
      <c r="F13" s="111">
        <v>40</v>
      </c>
      <c r="G13" s="111">
        <v>14</v>
      </c>
      <c r="H13" s="111">
        <v>39</v>
      </c>
      <c r="I13" s="111">
        <v>41</v>
      </c>
      <c r="J13" s="111">
        <v>34</v>
      </c>
      <c r="K13" s="111">
        <v>28</v>
      </c>
      <c r="L13" s="111">
        <v>54</v>
      </c>
      <c r="M13" s="111">
        <v>60</v>
      </c>
      <c r="N13" s="111">
        <v>0</v>
      </c>
      <c r="O13" s="111">
        <v>50</v>
      </c>
      <c r="P13" s="111">
        <v>22</v>
      </c>
      <c r="Q13" s="111">
        <v>5</v>
      </c>
      <c r="R13" s="111">
        <v>15</v>
      </c>
      <c r="S13" s="111">
        <v>18</v>
      </c>
      <c r="T13" s="111">
        <v>15</v>
      </c>
      <c r="U13" s="111">
        <v>54</v>
      </c>
      <c r="V13" s="114">
        <v>1</v>
      </c>
      <c r="W13" s="80">
        <f t="shared" si="6"/>
        <v>493</v>
      </c>
      <c r="Y13" s="75">
        <f t="shared" si="1"/>
        <v>36</v>
      </c>
      <c r="Z13" s="75">
        <f t="shared" si="2"/>
        <v>11</v>
      </c>
      <c r="AA13" s="75" t="str">
        <f t="shared" si="3"/>
        <v>CK</v>
      </c>
      <c r="AB13" s="76">
        <f t="shared" si="4"/>
        <v>210</v>
      </c>
      <c r="AC13" s="106"/>
    </row>
    <row r="14" spans="1:29" s="2" customFormat="1" ht="11.25" customHeight="1" thickBot="1">
      <c r="A14" s="3">
        <f>Sjak!A14</f>
        <v>12</v>
      </c>
      <c r="B14" s="4" t="str">
        <f>Sjak!B14</f>
        <v>Clan Mcpherson</v>
      </c>
      <c r="C14" s="26">
        <f t="shared" si="5"/>
        <v>281</v>
      </c>
      <c r="D14" s="14">
        <f t="shared" si="0"/>
        <v>15</v>
      </c>
      <c r="E14" s="110">
        <v>13</v>
      </c>
      <c r="F14" s="111">
        <v>40</v>
      </c>
      <c r="G14" s="111">
        <v>18</v>
      </c>
      <c r="H14" s="111">
        <v>54</v>
      </c>
      <c r="I14" s="111">
        <v>88</v>
      </c>
      <c r="J14" s="111">
        <v>46</v>
      </c>
      <c r="K14" s="111">
        <v>33</v>
      </c>
      <c r="L14" s="111">
        <v>40</v>
      </c>
      <c r="M14" s="111">
        <v>60</v>
      </c>
      <c r="N14" s="111">
        <v>42</v>
      </c>
      <c r="O14" s="111">
        <v>55</v>
      </c>
      <c r="P14" s="111">
        <v>21</v>
      </c>
      <c r="Q14" s="111">
        <v>28</v>
      </c>
      <c r="R14" s="111">
        <v>0</v>
      </c>
      <c r="S14" s="111">
        <v>11</v>
      </c>
      <c r="T14" s="111">
        <v>28</v>
      </c>
      <c r="U14" s="111">
        <v>80</v>
      </c>
      <c r="V14" s="114">
        <v>1</v>
      </c>
      <c r="W14" s="80">
        <f t="shared" si="6"/>
        <v>657</v>
      </c>
      <c r="Y14" s="75">
        <f t="shared" si="1"/>
        <v>15</v>
      </c>
      <c r="Z14" s="75">
        <f t="shared" si="2"/>
        <v>12</v>
      </c>
      <c r="AA14" s="75" t="str">
        <f t="shared" si="3"/>
        <v>Clan Mcpherson</v>
      </c>
      <c r="AB14" s="76">
        <f t="shared" si="4"/>
        <v>281</v>
      </c>
      <c r="AC14" s="106"/>
    </row>
    <row r="15" spans="1:29" s="2" customFormat="1" ht="11.25" customHeight="1" thickBot="1">
      <c r="A15" s="3">
        <f>Sjak!A15</f>
        <v>13</v>
      </c>
      <c r="B15" s="4" t="str">
        <f>Sjak!B15</f>
        <v>Cola au Lait</v>
      </c>
      <c r="C15" s="26">
        <f t="shared" si="5"/>
        <v>317</v>
      </c>
      <c r="D15" s="14">
        <f t="shared" si="0"/>
        <v>5</v>
      </c>
      <c r="E15" s="110">
        <v>49</v>
      </c>
      <c r="F15" s="111">
        <v>32</v>
      </c>
      <c r="G15" s="111">
        <v>10</v>
      </c>
      <c r="H15" s="111">
        <v>33</v>
      </c>
      <c r="I15" s="111">
        <v>82</v>
      </c>
      <c r="J15" s="111">
        <v>43</v>
      </c>
      <c r="K15" s="111">
        <v>25</v>
      </c>
      <c r="L15" s="111">
        <v>58</v>
      </c>
      <c r="M15" s="111">
        <v>60</v>
      </c>
      <c r="N15" s="111">
        <v>56</v>
      </c>
      <c r="O15" s="111">
        <v>85</v>
      </c>
      <c r="P15" s="111">
        <v>21</v>
      </c>
      <c r="Q15" s="111">
        <v>28</v>
      </c>
      <c r="R15" s="111">
        <v>22</v>
      </c>
      <c r="S15" s="111">
        <v>20</v>
      </c>
      <c r="T15" s="111">
        <v>27</v>
      </c>
      <c r="U15" s="111">
        <v>92</v>
      </c>
      <c r="V15" s="114">
        <v>1</v>
      </c>
      <c r="W15" s="80">
        <f t="shared" si="6"/>
        <v>743</v>
      </c>
      <c r="Y15" s="75">
        <f t="shared" si="1"/>
        <v>5</v>
      </c>
      <c r="Z15" s="75">
        <f t="shared" si="2"/>
        <v>13</v>
      </c>
      <c r="AA15" s="75" t="str">
        <f t="shared" si="3"/>
        <v>Cola au Lait</v>
      </c>
      <c r="AB15" s="76">
        <f t="shared" si="4"/>
        <v>317</v>
      </c>
      <c r="AC15" s="106"/>
    </row>
    <row r="16" spans="1:29" s="2" customFormat="1" ht="11.25" customHeight="1" thickBot="1">
      <c r="A16" s="3">
        <f>Sjak!A16</f>
        <v>14</v>
      </c>
      <c r="B16" s="4" t="str">
        <f>Sjak!B16</f>
        <v>Damerne fra slottet</v>
      </c>
      <c r="C16" s="26">
        <f t="shared" si="5"/>
        <v>271</v>
      </c>
      <c r="D16" s="14">
        <f t="shared" si="0"/>
        <v>19</v>
      </c>
      <c r="E16" s="110">
        <v>56</v>
      </c>
      <c r="F16" s="111">
        <v>32</v>
      </c>
      <c r="G16" s="111">
        <v>16</v>
      </c>
      <c r="H16" s="111">
        <v>0</v>
      </c>
      <c r="I16" s="111">
        <v>68</v>
      </c>
      <c r="J16" s="111">
        <v>62</v>
      </c>
      <c r="K16" s="111">
        <v>18</v>
      </c>
      <c r="L16" s="111">
        <v>48</v>
      </c>
      <c r="M16" s="111">
        <v>60</v>
      </c>
      <c r="N16" s="111">
        <v>50</v>
      </c>
      <c r="O16" s="111">
        <v>70</v>
      </c>
      <c r="P16" s="111">
        <v>24</v>
      </c>
      <c r="Q16" s="111">
        <v>25</v>
      </c>
      <c r="R16" s="111">
        <v>0</v>
      </c>
      <c r="S16" s="111">
        <v>12</v>
      </c>
      <c r="T16" s="111">
        <v>14</v>
      </c>
      <c r="U16" s="111">
        <v>80</v>
      </c>
      <c r="V16" s="114">
        <v>1</v>
      </c>
      <c r="W16" s="80">
        <f t="shared" si="6"/>
        <v>635</v>
      </c>
      <c r="Y16" s="75">
        <f t="shared" si="1"/>
        <v>19</v>
      </c>
      <c r="Z16" s="75">
        <f t="shared" si="2"/>
        <v>14</v>
      </c>
      <c r="AA16" s="75" t="str">
        <f t="shared" si="3"/>
        <v>Damerne fra slottet</v>
      </c>
      <c r="AB16" s="76">
        <f t="shared" si="4"/>
        <v>271</v>
      </c>
      <c r="AC16" s="106"/>
    </row>
    <row r="17" spans="1:28" s="2" customFormat="1" ht="12.75" thickBot="1">
      <c r="A17" s="3">
        <f>Sjak!A17</f>
        <v>15</v>
      </c>
      <c r="B17" s="4" t="str">
        <f>Sjak!B17</f>
        <v>Dantzer med rumle</v>
      </c>
      <c r="C17" s="26">
        <f t="shared" si="5"/>
        <v>214</v>
      </c>
      <c r="D17" s="14">
        <f t="shared" si="0"/>
        <v>34</v>
      </c>
      <c r="E17" s="110">
        <v>54</v>
      </c>
      <c r="F17" s="111">
        <v>32</v>
      </c>
      <c r="G17" s="111">
        <v>18</v>
      </c>
      <c r="H17" s="111">
        <v>28</v>
      </c>
      <c r="I17" s="111">
        <v>9</v>
      </c>
      <c r="J17" s="111">
        <v>56</v>
      </c>
      <c r="K17" s="111">
        <v>28</v>
      </c>
      <c r="L17" s="111">
        <v>0</v>
      </c>
      <c r="M17" s="111">
        <v>0</v>
      </c>
      <c r="N17" s="111">
        <v>56</v>
      </c>
      <c r="O17" s="111">
        <v>40</v>
      </c>
      <c r="P17" s="111">
        <v>20</v>
      </c>
      <c r="Q17" s="111">
        <v>23</v>
      </c>
      <c r="R17" s="111">
        <v>23</v>
      </c>
      <c r="S17" s="111">
        <v>18</v>
      </c>
      <c r="T17" s="111">
        <v>25</v>
      </c>
      <c r="U17" s="111">
        <v>72</v>
      </c>
      <c r="V17" s="114">
        <v>1</v>
      </c>
      <c r="W17" s="80">
        <f t="shared" si="6"/>
        <v>502</v>
      </c>
      <c r="Y17" s="75">
        <f t="shared" si="1"/>
        <v>34</v>
      </c>
      <c r="Z17" s="75">
        <f t="shared" si="2"/>
        <v>15</v>
      </c>
      <c r="AA17" s="75" t="str">
        <f t="shared" si="3"/>
        <v>Dantzer med rumle</v>
      </c>
      <c r="AB17" s="76">
        <f t="shared" si="4"/>
        <v>214</v>
      </c>
    </row>
    <row r="18" spans="1:28" s="2" customFormat="1" ht="12.75" thickBot="1">
      <c r="A18" s="3">
        <f>Sjak!A18</f>
        <v>16</v>
      </c>
      <c r="B18" s="4" t="str">
        <f>Sjak!B18</f>
        <v>De flyvende grise</v>
      </c>
      <c r="C18" s="26">
        <f t="shared" si="5"/>
        <v>154</v>
      </c>
      <c r="D18" s="14">
        <f t="shared" si="0"/>
        <v>46</v>
      </c>
      <c r="E18" s="110">
        <v>0</v>
      </c>
      <c r="F18" s="111">
        <v>32</v>
      </c>
      <c r="G18" s="111">
        <v>10</v>
      </c>
      <c r="H18" s="111">
        <v>43</v>
      </c>
      <c r="I18" s="111">
        <v>38</v>
      </c>
      <c r="J18" s="111">
        <v>43</v>
      </c>
      <c r="K18" s="111">
        <v>18</v>
      </c>
      <c r="L18" s="111">
        <v>24</v>
      </c>
      <c r="M18" s="111">
        <v>0</v>
      </c>
      <c r="N18" s="111">
        <v>45</v>
      </c>
      <c r="O18" s="111">
        <v>0</v>
      </c>
      <c r="P18" s="111">
        <v>27</v>
      </c>
      <c r="Q18" s="111">
        <v>14</v>
      </c>
      <c r="R18" s="111">
        <v>16</v>
      </c>
      <c r="S18" s="111">
        <v>12</v>
      </c>
      <c r="T18" s="111">
        <v>23</v>
      </c>
      <c r="U18" s="111">
        <v>16</v>
      </c>
      <c r="V18" s="114">
        <v>1</v>
      </c>
      <c r="W18" s="80">
        <f t="shared" si="6"/>
        <v>361</v>
      </c>
      <c r="Y18" s="75">
        <f t="shared" si="1"/>
        <v>46</v>
      </c>
      <c r="Z18" s="75">
        <f t="shared" si="2"/>
        <v>16</v>
      </c>
      <c r="AA18" s="75" t="str">
        <f t="shared" si="3"/>
        <v>De flyvende grise</v>
      </c>
      <c r="AB18" s="76">
        <f t="shared" si="4"/>
        <v>154</v>
      </c>
    </row>
    <row r="19" spans="1:28" s="2" customFormat="1" ht="12.75" thickBot="1">
      <c r="A19" s="3">
        <f>Sjak!A19</f>
        <v>17</v>
      </c>
      <c r="B19" s="4" t="str">
        <f>Sjak!B19</f>
        <v>De lange sorte snobrød</v>
      </c>
      <c r="C19" s="26">
        <f t="shared" si="5"/>
        <v>334</v>
      </c>
      <c r="D19" s="14">
        <f t="shared" si="0"/>
        <v>2</v>
      </c>
      <c r="E19" s="110">
        <v>49</v>
      </c>
      <c r="F19" s="111">
        <v>50</v>
      </c>
      <c r="G19" s="111">
        <v>26</v>
      </c>
      <c r="H19" s="111">
        <v>45</v>
      </c>
      <c r="I19" s="111">
        <v>65</v>
      </c>
      <c r="J19" s="111">
        <v>43</v>
      </c>
      <c r="K19" s="111">
        <v>45</v>
      </c>
      <c r="L19" s="111">
        <v>56</v>
      </c>
      <c r="M19" s="111">
        <v>60</v>
      </c>
      <c r="N19" s="111">
        <v>56</v>
      </c>
      <c r="O19" s="111">
        <v>90</v>
      </c>
      <c r="P19" s="111">
        <v>26</v>
      </c>
      <c r="Q19" s="111">
        <v>25</v>
      </c>
      <c r="R19" s="111">
        <v>36</v>
      </c>
      <c r="S19" s="111">
        <v>20</v>
      </c>
      <c r="T19" s="111">
        <v>33</v>
      </c>
      <c r="U19" s="111">
        <v>56</v>
      </c>
      <c r="V19" s="114">
        <v>1</v>
      </c>
      <c r="W19" s="80">
        <f t="shared" si="6"/>
        <v>781</v>
      </c>
      <c r="Y19" s="75">
        <f t="shared" si="1"/>
        <v>2</v>
      </c>
      <c r="Z19" s="75">
        <f t="shared" si="2"/>
        <v>17</v>
      </c>
      <c r="AA19" s="75" t="str">
        <f t="shared" si="3"/>
        <v>De lange sorte snobrød</v>
      </c>
      <c r="AB19" s="76">
        <f t="shared" si="4"/>
        <v>334</v>
      </c>
    </row>
    <row r="20" spans="1:28" s="2" customFormat="1" ht="12.75" thickBot="1">
      <c r="A20" s="3">
        <f>Sjak!A20</f>
        <v>18</v>
      </c>
      <c r="B20" s="4" t="str">
        <f>Sjak!B20</f>
        <v>De lækre ladies</v>
      </c>
      <c r="C20" s="26">
        <f t="shared" si="5"/>
        <v>163</v>
      </c>
      <c r="D20" s="14">
        <f t="shared" si="0"/>
        <v>44</v>
      </c>
      <c r="E20" s="110">
        <v>0</v>
      </c>
      <c r="F20" s="111">
        <v>32</v>
      </c>
      <c r="G20" s="111">
        <v>22</v>
      </c>
      <c r="H20" s="111">
        <v>49</v>
      </c>
      <c r="I20" s="111">
        <v>30</v>
      </c>
      <c r="J20" s="111">
        <v>0</v>
      </c>
      <c r="K20" s="111">
        <v>22</v>
      </c>
      <c r="L20" s="111">
        <v>0</v>
      </c>
      <c r="M20" s="111">
        <v>0</v>
      </c>
      <c r="N20" s="111">
        <v>50</v>
      </c>
      <c r="O20" s="111">
        <v>15</v>
      </c>
      <c r="P20" s="111">
        <v>36</v>
      </c>
      <c r="Q20" s="111">
        <v>15</v>
      </c>
      <c r="R20" s="111">
        <v>0</v>
      </c>
      <c r="S20" s="111">
        <v>31</v>
      </c>
      <c r="T20" s="111">
        <v>0</v>
      </c>
      <c r="U20" s="111">
        <v>80</v>
      </c>
      <c r="V20" s="114">
        <v>1</v>
      </c>
      <c r="W20" s="80">
        <f t="shared" si="6"/>
        <v>382</v>
      </c>
      <c r="Y20" s="75">
        <f t="shared" si="1"/>
        <v>44</v>
      </c>
      <c r="Z20" s="75">
        <f t="shared" si="2"/>
        <v>18</v>
      </c>
      <c r="AA20" s="75" t="str">
        <f t="shared" si="3"/>
        <v>De lækre ladies</v>
      </c>
      <c r="AB20" s="76">
        <f t="shared" si="4"/>
        <v>163</v>
      </c>
    </row>
    <row r="21" spans="1:28" s="2" customFormat="1" ht="12.75" thickBot="1">
      <c r="A21" s="3">
        <f>Sjak!A21</f>
        <v>19</v>
      </c>
      <c r="B21" s="4" t="str">
        <f>Sjak!B21</f>
        <v>De tre små</v>
      </c>
      <c r="C21" s="26">
        <f t="shared" si="5"/>
        <v>179</v>
      </c>
      <c r="D21" s="14">
        <f t="shared" si="0"/>
        <v>42</v>
      </c>
      <c r="E21" s="110">
        <v>62</v>
      </c>
      <c r="F21" s="111">
        <v>10</v>
      </c>
      <c r="G21" s="111">
        <v>22</v>
      </c>
      <c r="H21" s="111">
        <v>59</v>
      </c>
      <c r="I21" s="111">
        <v>70</v>
      </c>
      <c r="J21" s="111">
        <v>0</v>
      </c>
      <c r="K21" s="111">
        <v>56</v>
      </c>
      <c r="L21" s="111">
        <v>37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38</v>
      </c>
      <c r="T21" s="111">
        <v>17</v>
      </c>
      <c r="U21" s="111">
        <v>48</v>
      </c>
      <c r="V21" s="114">
        <v>1</v>
      </c>
      <c r="W21" s="80">
        <f t="shared" si="6"/>
        <v>419</v>
      </c>
      <c r="Y21" s="75">
        <f t="shared" si="1"/>
        <v>42</v>
      </c>
      <c r="Z21" s="75">
        <f t="shared" si="2"/>
        <v>19</v>
      </c>
      <c r="AA21" s="75" t="str">
        <f t="shared" si="3"/>
        <v>De tre små</v>
      </c>
      <c r="AB21" s="76">
        <f t="shared" si="4"/>
        <v>179</v>
      </c>
    </row>
    <row r="22" spans="1:28" s="2" customFormat="1" ht="12.75" thickBot="1">
      <c r="A22" s="3">
        <f>Sjak!A22</f>
        <v>20</v>
      </c>
      <c r="B22" s="4" t="str">
        <f>Sjak!B22</f>
        <v>Dyssegårdsspejderne.dk</v>
      </c>
      <c r="C22" s="26">
        <f t="shared" si="5"/>
        <v>264</v>
      </c>
      <c r="D22" s="14">
        <f t="shared" si="0"/>
        <v>21</v>
      </c>
      <c r="E22" s="110">
        <v>27</v>
      </c>
      <c r="F22" s="111">
        <v>10</v>
      </c>
      <c r="G22" s="111">
        <v>22</v>
      </c>
      <c r="H22" s="111">
        <v>44</v>
      </c>
      <c r="I22" s="111">
        <v>68</v>
      </c>
      <c r="J22" s="111">
        <v>58</v>
      </c>
      <c r="K22" s="111">
        <v>25</v>
      </c>
      <c r="L22" s="111">
        <v>51</v>
      </c>
      <c r="M22" s="111">
        <v>40</v>
      </c>
      <c r="N22" s="111">
        <v>65</v>
      </c>
      <c r="O22" s="111">
        <v>35</v>
      </c>
      <c r="P22" s="111">
        <v>25</v>
      </c>
      <c r="Q22" s="111">
        <v>0</v>
      </c>
      <c r="R22" s="111">
        <v>0</v>
      </c>
      <c r="S22" s="111">
        <v>25</v>
      </c>
      <c r="T22" s="111">
        <v>24</v>
      </c>
      <c r="U22" s="111">
        <v>100</v>
      </c>
      <c r="V22" s="114">
        <v>1</v>
      </c>
      <c r="W22" s="80">
        <f t="shared" si="6"/>
        <v>619</v>
      </c>
      <c r="Y22" s="75">
        <f t="shared" si="1"/>
        <v>21</v>
      </c>
      <c r="Z22" s="75">
        <f t="shared" si="2"/>
        <v>20</v>
      </c>
      <c r="AA22" s="75" t="str">
        <f t="shared" si="3"/>
        <v>Dyssegårdsspejderne.dk</v>
      </c>
      <c r="AB22" s="76">
        <f t="shared" si="4"/>
        <v>264</v>
      </c>
    </row>
    <row r="23" spans="1:28" s="2" customFormat="1" ht="12.75" thickBot="1">
      <c r="A23" s="3">
        <f>Sjak!A23</f>
        <v>21</v>
      </c>
      <c r="B23" s="4" t="str">
        <f>Sjak!B23</f>
        <v>Einherjerne</v>
      </c>
      <c r="C23" s="26">
        <f t="shared" si="5"/>
        <v>258</v>
      </c>
      <c r="D23" s="14">
        <f t="shared" si="0"/>
        <v>23</v>
      </c>
      <c r="E23" s="110">
        <v>42</v>
      </c>
      <c r="F23" s="111">
        <v>10</v>
      </c>
      <c r="G23" s="111">
        <v>18</v>
      </c>
      <c r="H23" s="111">
        <v>17</v>
      </c>
      <c r="I23" s="111">
        <v>25</v>
      </c>
      <c r="J23" s="111">
        <v>53</v>
      </c>
      <c r="K23" s="111">
        <v>52</v>
      </c>
      <c r="L23" s="111">
        <v>29</v>
      </c>
      <c r="M23" s="111">
        <v>50</v>
      </c>
      <c r="N23" s="111">
        <v>54</v>
      </c>
      <c r="O23" s="111">
        <v>75</v>
      </c>
      <c r="P23" s="111">
        <v>25</v>
      </c>
      <c r="Q23" s="111">
        <v>26</v>
      </c>
      <c r="R23" s="111">
        <v>0</v>
      </c>
      <c r="S23" s="111">
        <v>27</v>
      </c>
      <c r="T23" s="111">
        <v>22</v>
      </c>
      <c r="U23" s="111">
        <v>80</v>
      </c>
      <c r="V23" s="114">
        <v>1</v>
      </c>
      <c r="W23" s="80">
        <f t="shared" si="6"/>
        <v>605</v>
      </c>
      <c r="Y23" s="75">
        <f t="shared" si="1"/>
        <v>23</v>
      </c>
      <c r="Z23" s="75">
        <f t="shared" si="2"/>
        <v>21</v>
      </c>
      <c r="AA23" s="75" t="str">
        <f t="shared" si="3"/>
        <v>Einherjerne</v>
      </c>
      <c r="AB23" s="76">
        <f t="shared" si="4"/>
        <v>258</v>
      </c>
    </row>
    <row r="24" spans="1:28" s="2" customFormat="1" ht="12.75" thickBot="1">
      <c r="A24" s="3">
        <f>Sjak!A24</f>
        <v>22</v>
      </c>
      <c r="B24" s="4" t="str">
        <f>Sjak!B24</f>
        <v>Erectus</v>
      </c>
      <c r="C24" s="26">
        <f t="shared" si="5"/>
        <v>296</v>
      </c>
      <c r="D24" s="14">
        <f t="shared" si="0"/>
        <v>13</v>
      </c>
      <c r="E24" s="110">
        <v>42</v>
      </c>
      <c r="F24" s="111">
        <v>25</v>
      </c>
      <c r="G24" s="111">
        <v>8</v>
      </c>
      <c r="H24" s="111">
        <v>46</v>
      </c>
      <c r="I24" s="111">
        <v>50</v>
      </c>
      <c r="J24" s="111">
        <v>56</v>
      </c>
      <c r="K24" s="111">
        <v>11</v>
      </c>
      <c r="L24" s="111">
        <v>33</v>
      </c>
      <c r="M24" s="111">
        <v>50</v>
      </c>
      <c r="N24" s="111">
        <v>70</v>
      </c>
      <c r="O24" s="111">
        <v>70</v>
      </c>
      <c r="P24" s="111">
        <v>20</v>
      </c>
      <c r="Q24" s="111">
        <v>33</v>
      </c>
      <c r="R24" s="111">
        <v>33</v>
      </c>
      <c r="S24" s="111">
        <v>35</v>
      </c>
      <c r="T24" s="111">
        <v>30</v>
      </c>
      <c r="U24" s="111">
        <v>80</v>
      </c>
      <c r="V24" s="114">
        <v>1</v>
      </c>
      <c r="W24" s="80">
        <f t="shared" si="6"/>
        <v>692</v>
      </c>
      <c r="Y24" s="75">
        <f t="shared" si="1"/>
        <v>13</v>
      </c>
      <c r="Z24" s="75">
        <f t="shared" si="2"/>
        <v>22</v>
      </c>
      <c r="AA24" s="75" t="str">
        <f t="shared" si="3"/>
        <v>Erectus</v>
      </c>
      <c r="AB24" s="76">
        <f t="shared" si="4"/>
        <v>296</v>
      </c>
    </row>
    <row r="25" spans="1:28" s="2" customFormat="1" ht="12.75" thickBot="1">
      <c r="A25" s="3">
        <f>Sjak!A25</f>
        <v>23</v>
      </c>
      <c r="B25" s="4" t="str">
        <f>Sjak!B25</f>
        <v>Essif only</v>
      </c>
      <c r="C25" s="26">
        <f t="shared" si="5"/>
        <v>237</v>
      </c>
      <c r="D25" s="14">
        <f t="shared" si="0"/>
        <v>30</v>
      </c>
      <c r="E25" s="110">
        <v>31</v>
      </c>
      <c r="F25" s="111">
        <v>65</v>
      </c>
      <c r="G25" s="111">
        <v>20</v>
      </c>
      <c r="H25" s="111">
        <v>18</v>
      </c>
      <c r="I25" s="111">
        <v>65</v>
      </c>
      <c r="J25" s="111">
        <v>43</v>
      </c>
      <c r="K25" s="111">
        <v>16</v>
      </c>
      <c r="L25" s="111">
        <v>0</v>
      </c>
      <c r="M25" s="111">
        <v>60</v>
      </c>
      <c r="N25" s="111">
        <v>62</v>
      </c>
      <c r="O25" s="111">
        <v>60</v>
      </c>
      <c r="P25" s="111">
        <v>18</v>
      </c>
      <c r="Q25" s="111">
        <v>23</v>
      </c>
      <c r="R25" s="111">
        <v>27</v>
      </c>
      <c r="S25" s="111">
        <v>20</v>
      </c>
      <c r="T25" s="111">
        <v>26</v>
      </c>
      <c r="U25" s="111">
        <v>0</v>
      </c>
      <c r="V25" s="114">
        <v>1</v>
      </c>
      <c r="W25" s="80">
        <f t="shared" si="6"/>
        <v>554</v>
      </c>
      <c r="Y25" s="75">
        <f t="shared" si="1"/>
        <v>30</v>
      </c>
      <c r="Z25" s="75">
        <f t="shared" si="2"/>
        <v>23</v>
      </c>
      <c r="AA25" s="75" t="str">
        <f t="shared" si="3"/>
        <v>Essif only</v>
      </c>
      <c r="AB25" s="76">
        <f t="shared" si="4"/>
        <v>237</v>
      </c>
    </row>
    <row r="26" spans="1:28" s="2" customFormat="1" ht="12.75" thickBot="1">
      <c r="A26" s="3">
        <f>Sjak!A26</f>
        <v>24</v>
      </c>
      <c r="B26" s="4" t="str">
        <f>Sjak!B26</f>
        <v>Extravaganza</v>
      </c>
      <c r="C26" s="26">
        <f t="shared" si="5"/>
        <v>213</v>
      </c>
      <c r="D26" s="14">
        <f t="shared" si="0"/>
        <v>35</v>
      </c>
      <c r="E26" s="110">
        <v>34</v>
      </c>
      <c r="F26" s="111">
        <v>10</v>
      </c>
      <c r="G26" s="111">
        <v>14</v>
      </c>
      <c r="H26" s="111">
        <v>19</v>
      </c>
      <c r="I26" s="111">
        <v>83</v>
      </c>
      <c r="J26" s="111">
        <v>43</v>
      </c>
      <c r="K26" s="111">
        <v>18</v>
      </c>
      <c r="L26" s="111">
        <v>43</v>
      </c>
      <c r="M26" s="111">
        <v>60</v>
      </c>
      <c r="N26" s="111">
        <v>0</v>
      </c>
      <c r="O26" s="111">
        <v>55</v>
      </c>
      <c r="P26" s="111">
        <v>0</v>
      </c>
      <c r="Q26" s="111">
        <v>28</v>
      </c>
      <c r="R26" s="111">
        <v>25</v>
      </c>
      <c r="S26" s="111">
        <v>24</v>
      </c>
      <c r="T26" s="111">
        <v>18</v>
      </c>
      <c r="U26" s="111">
        <v>24</v>
      </c>
      <c r="V26" s="114">
        <v>1</v>
      </c>
      <c r="W26" s="80">
        <f t="shared" si="6"/>
        <v>498</v>
      </c>
      <c r="Y26" s="75">
        <f t="shared" si="1"/>
        <v>35</v>
      </c>
      <c r="Z26" s="75">
        <f t="shared" si="2"/>
        <v>24</v>
      </c>
      <c r="AA26" s="75" t="str">
        <f t="shared" si="3"/>
        <v>Extravaganza</v>
      </c>
      <c r="AB26" s="76">
        <f t="shared" si="4"/>
        <v>213</v>
      </c>
    </row>
    <row r="27" spans="1:28" s="2" customFormat="1" ht="12.75" thickBot="1">
      <c r="A27" s="3">
        <f>Sjak!A27</f>
        <v>25</v>
      </c>
      <c r="B27" s="4" t="str">
        <f>Sjak!B27</f>
        <v>Familien Danmark</v>
      </c>
      <c r="C27" s="26">
        <f t="shared" si="5"/>
        <v>183</v>
      </c>
      <c r="D27" s="14">
        <f t="shared" si="0"/>
        <v>41</v>
      </c>
      <c r="E27" s="110">
        <v>9</v>
      </c>
      <c r="F27" s="111">
        <v>32</v>
      </c>
      <c r="G27" s="111">
        <v>12</v>
      </c>
      <c r="H27" s="111">
        <v>41</v>
      </c>
      <c r="I27" s="111">
        <v>63</v>
      </c>
      <c r="J27" s="111">
        <v>39</v>
      </c>
      <c r="K27" s="111">
        <v>18</v>
      </c>
      <c r="L27" s="111">
        <v>21</v>
      </c>
      <c r="M27" s="111">
        <v>0</v>
      </c>
      <c r="N27" s="111">
        <v>62</v>
      </c>
      <c r="O27" s="111">
        <v>35</v>
      </c>
      <c r="P27" s="111">
        <v>20</v>
      </c>
      <c r="Q27" s="111">
        <v>0</v>
      </c>
      <c r="R27" s="111">
        <v>0</v>
      </c>
      <c r="S27" s="111">
        <v>22</v>
      </c>
      <c r="T27" s="111">
        <v>30</v>
      </c>
      <c r="U27" s="111">
        <v>24</v>
      </c>
      <c r="V27" s="114">
        <v>1</v>
      </c>
      <c r="W27" s="80">
        <f t="shared" si="6"/>
        <v>428</v>
      </c>
      <c r="Y27" s="75">
        <f t="shared" si="1"/>
        <v>41</v>
      </c>
      <c r="Z27" s="75">
        <f t="shared" si="2"/>
        <v>25</v>
      </c>
      <c r="AA27" s="75" t="str">
        <f t="shared" si="3"/>
        <v>Familien Danmark</v>
      </c>
      <c r="AB27" s="76">
        <f t="shared" si="4"/>
        <v>183</v>
      </c>
    </row>
    <row r="28" spans="1:28" s="2" customFormat="1" ht="12.75" thickBot="1">
      <c r="A28" s="3">
        <f>Sjak!A28</f>
        <v>26</v>
      </c>
      <c r="B28" s="4" t="str">
        <f>Sjak!B28</f>
        <v>Fisseholdet</v>
      </c>
      <c r="C28" s="26">
        <f t="shared" si="5"/>
        <v>161</v>
      </c>
      <c r="D28" s="14">
        <f t="shared" si="0"/>
        <v>45</v>
      </c>
      <c r="E28" s="110">
        <v>53</v>
      </c>
      <c r="F28" s="111">
        <v>32</v>
      </c>
      <c r="G28" s="111">
        <v>10</v>
      </c>
      <c r="H28" s="111">
        <v>27</v>
      </c>
      <c r="I28" s="111">
        <v>52</v>
      </c>
      <c r="J28" s="111">
        <v>0</v>
      </c>
      <c r="K28" s="111">
        <v>16</v>
      </c>
      <c r="L28" s="111">
        <v>20</v>
      </c>
      <c r="M28" s="111">
        <v>40</v>
      </c>
      <c r="N28" s="111">
        <v>49</v>
      </c>
      <c r="O28" s="111">
        <v>0</v>
      </c>
      <c r="P28" s="111">
        <v>0</v>
      </c>
      <c r="Q28" s="111">
        <v>15</v>
      </c>
      <c r="R28" s="111">
        <v>9</v>
      </c>
      <c r="S28" s="111">
        <v>19</v>
      </c>
      <c r="T28" s="111">
        <v>20</v>
      </c>
      <c r="U28" s="111">
        <v>16</v>
      </c>
      <c r="V28" s="114">
        <v>1</v>
      </c>
      <c r="W28" s="80">
        <f t="shared" si="6"/>
        <v>378</v>
      </c>
      <c r="Y28" s="75">
        <f t="shared" si="1"/>
        <v>45</v>
      </c>
      <c r="Z28" s="75">
        <f t="shared" si="2"/>
        <v>26</v>
      </c>
      <c r="AA28" s="75" t="str">
        <f t="shared" si="3"/>
        <v>Fisseholdet</v>
      </c>
      <c r="AB28" s="76">
        <f t="shared" si="4"/>
        <v>161</v>
      </c>
    </row>
    <row r="29" spans="1:28" s="2" customFormat="1" ht="12.75" thickBot="1">
      <c r="A29" s="3">
        <f>Sjak!A29</f>
        <v>27</v>
      </c>
      <c r="B29" s="4" t="str">
        <f>Sjak!B29</f>
        <v>Fizzmeiste3000 (Udgået)</v>
      </c>
      <c r="C29" s="26">
        <f t="shared" si="5"/>
        <v>0</v>
      </c>
      <c r="D29" s="14">
        <f t="shared" si="0"/>
        <v>52</v>
      </c>
      <c r="E29" s="110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4">
        <v>1</v>
      </c>
      <c r="W29" s="80">
        <f t="shared" si="6"/>
        <v>0</v>
      </c>
      <c r="Y29" s="75">
        <f t="shared" si="1"/>
        <v>52</v>
      </c>
      <c r="Z29" s="75">
        <f t="shared" si="2"/>
        <v>27</v>
      </c>
      <c r="AA29" s="75" t="str">
        <f t="shared" si="3"/>
        <v>Fizzmeiste3000 (Udgået)</v>
      </c>
      <c r="AB29" s="76">
        <f t="shared" si="4"/>
        <v>0</v>
      </c>
    </row>
    <row r="30" spans="1:28" s="2" customFormat="1" ht="12.75" thickBot="1">
      <c r="A30" s="3">
        <f>Sjak!A30</f>
        <v>28</v>
      </c>
      <c r="B30" s="4" t="str">
        <f>Sjak!B30</f>
        <v>Flexfit</v>
      </c>
      <c r="C30" s="26">
        <f t="shared" si="5"/>
        <v>281</v>
      </c>
      <c r="D30" s="14">
        <f t="shared" si="0"/>
        <v>15</v>
      </c>
      <c r="E30" s="110">
        <v>35</v>
      </c>
      <c r="F30" s="111">
        <v>32</v>
      </c>
      <c r="G30" s="111">
        <v>12</v>
      </c>
      <c r="H30" s="111">
        <v>53</v>
      </c>
      <c r="I30" s="111">
        <v>42</v>
      </c>
      <c r="J30" s="111">
        <v>0</v>
      </c>
      <c r="K30" s="111">
        <v>60</v>
      </c>
      <c r="L30" s="111">
        <v>22</v>
      </c>
      <c r="M30" s="111">
        <v>50</v>
      </c>
      <c r="N30" s="111">
        <v>54</v>
      </c>
      <c r="O30" s="111">
        <v>60</v>
      </c>
      <c r="P30" s="111">
        <v>30</v>
      </c>
      <c r="Q30" s="111">
        <v>31</v>
      </c>
      <c r="R30" s="111">
        <v>35</v>
      </c>
      <c r="S30" s="111">
        <v>16</v>
      </c>
      <c r="T30" s="111">
        <v>25</v>
      </c>
      <c r="U30" s="111">
        <v>100</v>
      </c>
      <c r="V30" s="114">
        <v>1</v>
      </c>
      <c r="W30" s="80">
        <f t="shared" si="6"/>
        <v>657</v>
      </c>
      <c r="Y30" s="75">
        <f t="shared" si="1"/>
        <v>15</v>
      </c>
      <c r="Z30" s="75">
        <f t="shared" si="2"/>
        <v>28</v>
      </c>
      <c r="AA30" s="75" t="str">
        <f t="shared" si="3"/>
        <v>Flexfit</v>
      </c>
      <c r="AB30" s="76">
        <f t="shared" si="4"/>
        <v>281</v>
      </c>
    </row>
    <row r="31" spans="1:28" s="2" customFormat="1" ht="12.75" thickBot="1">
      <c r="A31" s="3">
        <f>Sjak!A31</f>
        <v>29</v>
      </c>
      <c r="B31" s="4" t="str">
        <f>Sjak!B31</f>
        <v>Ged med hat</v>
      </c>
      <c r="C31" s="26">
        <f t="shared" si="5"/>
        <v>322</v>
      </c>
      <c r="D31" s="14">
        <f t="shared" si="0"/>
        <v>3</v>
      </c>
      <c r="E31" s="110">
        <v>49</v>
      </c>
      <c r="F31" s="111">
        <v>32</v>
      </c>
      <c r="G31" s="111">
        <v>12</v>
      </c>
      <c r="H31" s="111">
        <v>0</v>
      </c>
      <c r="I31" s="111">
        <v>86</v>
      </c>
      <c r="J31" s="111">
        <v>58</v>
      </c>
      <c r="K31" s="111">
        <v>20</v>
      </c>
      <c r="L31" s="111">
        <v>55</v>
      </c>
      <c r="M31" s="111">
        <v>60</v>
      </c>
      <c r="N31" s="111">
        <v>70</v>
      </c>
      <c r="O31" s="111">
        <v>75</v>
      </c>
      <c r="P31" s="111">
        <v>40</v>
      </c>
      <c r="Q31" s="111">
        <v>29</v>
      </c>
      <c r="R31" s="111">
        <v>38</v>
      </c>
      <c r="S31" s="111">
        <v>27</v>
      </c>
      <c r="T31" s="111">
        <v>23</v>
      </c>
      <c r="U31" s="111">
        <v>80</v>
      </c>
      <c r="V31" s="114">
        <v>1</v>
      </c>
      <c r="W31" s="80">
        <f t="shared" si="6"/>
        <v>754</v>
      </c>
      <c r="Y31" s="75">
        <f t="shared" si="1"/>
        <v>3</v>
      </c>
      <c r="Z31" s="75">
        <f t="shared" si="2"/>
        <v>29</v>
      </c>
      <c r="AA31" s="75" t="str">
        <f t="shared" si="3"/>
        <v>Ged med hat</v>
      </c>
      <c r="AB31" s="76">
        <f t="shared" si="4"/>
        <v>322</v>
      </c>
    </row>
    <row r="32" spans="1:28" s="2" customFormat="1" ht="12.75" thickBot="1">
      <c r="A32" s="3">
        <f>Sjak!A32</f>
        <v>30</v>
      </c>
      <c r="B32" s="4" t="str">
        <f>Sjak!B32</f>
        <v>Glædesdrenge</v>
      </c>
      <c r="C32" s="26">
        <f t="shared" si="5"/>
        <v>94</v>
      </c>
      <c r="D32" s="14">
        <f t="shared" si="0"/>
        <v>51</v>
      </c>
      <c r="E32" s="110">
        <v>46</v>
      </c>
      <c r="F32" s="111">
        <v>50</v>
      </c>
      <c r="G32" s="111">
        <v>0</v>
      </c>
      <c r="H32" s="111">
        <v>22</v>
      </c>
      <c r="I32" s="111">
        <v>38</v>
      </c>
      <c r="J32" s="111">
        <v>55</v>
      </c>
      <c r="K32" s="111">
        <v>11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4">
        <v>1</v>
      </c>
      <c r="W32" s="80">
        <f t="shared" si="6"/>
        <v>222</v>
      </c>
      <c r="Y32" s="75">
        <f t="shared" si="1"/>
        <v>51</v>
      </c>
      <c r="Z32" s="75">
        <f t="shared" si="2"/>
        <v>30</v>
      </c>
      <c r="AA32" s="75" t="str">
        <f t="shared" si="3"/>
        <v>Glædesdrenge</v>
      </c>
      <c r="AB32" s="76">
        <f t="shared" si="4"/>
        <v>94</v>
      </c>
    </row>
    <row r="33" spans="1:28" s="2" customFormat="1" ht="12.75" thickBot="1">
      <c r="A33" s="3">
        <f>Sjak!A33</f>
        <v>31</v>
      </c>
      <c r="B33" s="4" t="str">
        <f>Sjak!B33</f>
        <v>Grip  (Udgået)</v>
      </c>
      <c r="C33" s="26">
        <f t="shared" si="5"/>
        <v>0</v>
      </c>
      <c r="D33" s="14">
        <f t="shared" si="0"/>
        <v>52</v>
      </c>
      <c r="E33" s="110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4">
        <v>1</v>
      </c>
      <c r="W33" s="80">
        <f t="shared" si="6"/>
        <v>0</v>
      </c>
      <c r="Y33" s="75">
        <f t="shared" si="1"/>
        <v>52</v>
      </c>
      <c r="Z33" s="75">
        <f t="shared" si="2"/>
        <v>31</v>
      </c>
      <c r="AA33" s="75" t="str">
        <f t="shared" si="3"/>
        <v>Grip  (Udgået)</v>
      </c>
      <c r="AB33" s="76">
        <f t="shared" si="4"/>
        <v>0</v>
      </c>
    </row>
    <row r="34" spans="1:28" s="2" customFormat="1" ht="12.75" thickBot="1">
      <c r="A34" s="3">
        <f>Sjak!A34</f>
        <v>32</v>
      </c>
      <c r="B34" s="4" t="str">
        <f>Sjak!B34</f>
        <v>Heidrun</v>
      </c>
      <c r="C34" s="26">
        <f t="shared" si="5"/>
        <v>305</v>
      </c>
      <c r="D34" s="14">
        <f t="shared" si="0"/>
        <v>11</v>
      </c>
      <c r="E34" s="110">
        <v>51</v>
      </c>
      <c r="F34" s="111">
        <v>40</v>
      </c>
      <c r="G34" s="111">
        <v>22</v>
      </c>
      <c r="H34" s="111">
        <v>37</v>
      </c>
      <c r="I34" s="111">
        <v>74</v>
      </c>
      <c r="J34" s="111">
        <v>61</v>
      </c>
      <c r="K34" s="111">
        <v>35</v>
      </c>
      <c r="L34" s="111">
        <v>30</v>
      </c>
      <c r="M34" s="111">
        <v>50</v>
      </c>
      <c r="N34" s="111">
        <v>70</v>
      </c>
      <c r="O34" s="111">
        <v>65</v>
      </c>
      <c r="P34" s="111">
        <v>26</v>
      </c>
      <c r="Q34" s="111">
        <v>22</v>
      </c>
      <c r="R34" s="111">
        <v>29</v>
      </c>
      <c r="S34" s="111">
        <v>0</v>
      </c>
      <c r="T34" s="111">
        <v>22</v>
      </c>
      <c r="U34" s="111">
        <v>80</v>
      </c>
      <c r="V34" s="114">
        <v>1</v>
      </c>
      <c r="W34" s="80">
        <f t="shared" si="6"/>
        <v>714</v>
      </c>
      <c r="Y34" s="75">
        <f t="shared" si="1"/>
        <v>11</v>
      </c>
      <c r="Z34" s="75">
        <f t="shared" si="2"/>
        <v>32</v>
      </c>
      <c r="AA34" s="75" t="str">
        <f t="shared" si="3"/>
        <v>Heidrun</v>
      </c>
      <c r="AB34" s="76">
        <f t="shared" si="4"/>
        <v>305</v>
      </c>
    </row>
    <row r="35" spans="1:28" s="2" customFormat="1" ht="12.75" thickBot="1">
      <c r="A35" s="3">
        <f>Sjak!A35</f>
        <v>33</v>
      </c>
      <c r="B35" s="4" t="str">
        <f>Sjak!B35</f>
        <v>Incaseof-A!</v>
      </c>
      <c r="C35" s="26">
        <f t="shared" ref="C35:C58" si="7">INT($B$1/MAX($W$3:$W$60)*W35)</f>
        <v>266</v>
      </c>
      <c r="D35" s="14">
        <f t="shared" ref="D35:D58" si="8">RANK(C35,C$3:C$60)</f>
        <v>20</v>
      </c>
      <c r="E35" s="110">
        <v>52</v>
      </c>
      <c r="F35" s="111">
        <v>40</v>
      </c>
      <c r="G35" s="111">
        <v>12</v>
      </c>
      <c r="H35" s="111">
        <v>26</v>
      </c>
      <c r="I35" s="111">
        <v>77</v>
      </c>
      <c r="J35" s="111">
        <v>40</v>
      </c>
      <c r="K35" s="111">
        <v>35</v>
      </c>
      <c r="L35" s="111">
        <v>42</v>
      </c>
      <c r="M35" s="111">
        <v>50</v>
      </c>
      <c r="N35" s="111">
        <v>66</v>
      </c>
      <c r="O35" s="111">
        <v>80</v>
      </c>
      <c r="P35" s="111">
        <v>36</v>
      </c>
      <c r="Q35" s="111">
        <v>20</v>
      </c>
      <c r="R35" s="111">
        <v>0</v>
      </c>
      <c r="S35" s="111">
        <v>18</v>
      </c>
      <c r="T35" s="111">
        <v>30</v>
      </c>
      <c r="U35" s="111">
        <v>0</v>
      </c>
      <c r="V35" s="114">
        <v>1</v>
      </c>
      <c r="W35" s="80">
        <f t="shared" si="6"/>
        <v>624</v>
      </c>
      <c r="Y35" s="75">
        <f t="shared" ref="Y35:Y57" si="9">D35</f>
        <v>20</v>
      </c>
      <c r="Z35" s="75">
        <f t="shared" ref="Z35:Z57" si="10">A35</f>
        <v>33</v>
      </c>
      <c r="AA35" s="75" t="str">
        <f t="shared" ref="AA35:AA57" si="11">B35</f>
        <v>Incaseof-A!</v>
      </c>
      <c r="AB35" s="76">
        <f t="shared" ref="AB35:AB57" si="12">C35</f>
        <v>266</v>
      </c>
    </row>
    <row r="36" spans="1:28" s="2" customFormat="1" ht="12.75" thickBot="1">
      <c r="A36" s="3">
        <f>Sjak!A36</f>
        <v>34</v>
      </c>
      <c r="B36" s="4" t="str">
        <f>Sjak!B36</f>
        <v>KaJoJo!</v>
      </c>
      <c r="C36" s="26">
        <f t="shared" si="7"/>
        <v>230</v>
      </c>
      <c r="D36" s="14">
        <f t="shared" si="8"/>
        <v>32</v>
      </c>
      <c r="E36" s="110">
        <v>55</v>
      </c>
      <c r="F36" s="111">
        <v>40</v>
      </c>
      <c r="G36" s="111">
        <v>12</v>
      </c>
      <c r="H36" s="111">
        <v>51</v>
      </c>
      <c r="I36" s="111">
        <v>0</v>
      </c>
      <c r="J36" s="111">
        <v>38</v>
      </c>
      <c r="K36" s="111">
        <v>49</v>
      </c>
      <c r="L36" s="111">
        <v>27</v>
      </c>
      <c r="M36" s="111">
        <v>0</v>
      </c>
      <c r="N36" s="111">
        <v>65</v>
      </c>
      <c r="O36" s="111">
        <v>40</v>
      </c>
      <c r="P36" s="111">
        <v>18</v>
      </c>
      <c r="Q36" s="111">
        <v>22</v>
      </c>
      <c r="R36" s="111">
        <v>0</v>
      </c>
      <c r="S36" s="111">
        <v>32</v>
      </c>
      <c r="T36" s="111">
        <v>26</v>
      </c>
      <c r="U36" s="111">
        <v>64</v>
      </c>
      <c r="V36" s="114">
        <v>1</v>
      </c>
      <c r="W36" s="80">
        <f t="shared" si="6"/>
        <v>539</v>
      </c>
      <c r="Y36" s="75">
        <f t="shared" si="9"/>
        <v>32</v>
      </c>
      <c r="Z36" s="75">
        <f t="shared" si="10"/>
        <v>34</v>
      </c>
      <c r="AA36" s="75" t="str">
        <f t="shared" si="11"/>
        <v>KaJoJo!</v>
      </c>
      <c r="AB36" s="76">
        <f t="shared" si="12"/>
        <v>230</v>
      </c>
    </row>
    <row r="37" spans="1:28" s="2" customFormat="1" ht="12.75" thickBot="1">
      <c r="A37" s="3">
        <f>Sjak!A37</f>
        <v>35</v>
      </c>
      <c r="B37" s="4" t="str">
        <f>Sjak!B37</f>
        <v>Kong Knud</v>
      </c>
      <c r="C37" s="26">
        <f t="shared" si="7"/>
        <v>315</v>
      </c>
      <c r="D37" s="14">
        <f t="shared" si="8"/>
        <v>6</v>
      </c>
      <c r="E37" s="110">
        <v>61</v>
      </c>
      <c r="F37" s="111">
        <v>40</v>
      </c>
      <c r="G37" s="111">
        <v>20</v>
      </c>
      <c r="H37" s="111">
        <v>40</v>
      </c>
      <c r="I37" s="111">
        <v>26</v>
      </c>
      <c r="J37" s="111">
        <v>54</v>
      </c>
      <c r="K37" s="111">
        <v>42</v>
      </c>
      <c r="L37" s="111">
        <v>44</v>
      </c>
      <c r="M37" s="111">
        <v>60</v>
      </c>
      <c r="N37" s="111">
        <v>47</v>
      </c>
      <c r="O37" s="111">
        <v>80</v>
      </c>
      <c r="P37" s="111">
        <v>33</v>
      </c>
      <c r="Q37" s="111">
        <v>22</v>
      </c>
      <c r="R37" s="111">
        <v>25</v>
      </c>
      <c r="S37" s="111">
        <v>27</v>
      </c>
      <c r="T37" s="111">
        <v>24</v>
      </c>
      <c r="U37" s="111">
        <v>92</v>
      </c>
      <c r="V37" s="114">
        <v>1</v>
      </c>
      <c r="W37" s="80">
        <f t="shared" si="6"/>
        <v>737</v>
      </c>
      <c r="Y37" s="75">
        <f t="shared" si="9"/>
        <v>6</v>
      </c>
      <c r="Z37" s="75">
        <f t="shared" si="10"/>
        <v>35</v>
      </c>
      <c r="AA37" s="75" t="str">
        <f t="shared" si="11"/>
        <v>Kong Knud</v>
      </c>
      <c r="AB37" s="76">
        <f t="shared" si="12"/>
        <v>315</v>
      </c>
    </row>
    <row r="38" spans="1:28" s="2" customFormat="1" ht="12.75" thickBot="1">
      <c r="A38" s="3">
        <f>Sjak!A38</f>
        <v>36</v>
      </c>
      <c r="B38" s="4" t="str">
        <f>Sjak!B38</f>
        <v>Afrodites Disciple</v>
      </c>
      <c r="C38" s="26">
        <f t="shared" si="7"/>
        <v>128</v>
      </c>
      <c r="D38" s="14">
        <f t="shared" si="8"/>
        <v>47</v>
      </c>
      <c r="E38" s="110">
        <v>28</v>
      </c>
      <c r="F38" s="111">
        <v>-20</v>
      </c>
      <c r="G38" s="111">
        <v>0</v>
      </c>
      <c r="H38" s="111">
        <v>24</v>
      </c>
      <c r="I38" s="111">
        <v>10</v>
      </c>
      <c r="J38" s="111">
        <v>44</v>
      </c>
      <c r="K38" s="111">
        <v>13</v>
      </c>
      <c r="L38" s="111">
        <v>23</v>
      </c>
      <c r="M38" s="111">
        <v>0</v>
      </c>
      <c r="N38" s="111">
        <v>0</v>
      </c>
      <c r="O38" s="111">
        <v>20</v>
      </c>
      <c r="P38" s="111">
        <v>22</v>
      </c>
      <c r="Q38" s="111">
        <v>21</v>
      </c>
      <c r="R38" s="111">
        <v>0</v>
      </c>
      <c r="S38" s="111">
        <v>15</v>
      </c>
      <c r="T38" s="111">
        <v>21</v>
      </c>
      <c r="U38" s="111">
        <v>80</v>
      </c>
      <c r="V38" s="114">
        <v>1</v>
      </c>
      <c r="W38" s="80">
        <f t="shared" si="6"/>
        <v>301</v>
      </c>
      <c r="Y38" s="75">
        <f t="shared" si="9"/>
        <v>47</v>
      </c>
      <c r="Z38" s="75">
        <f t="shared" si="10"/>
        <v>36</v>
      </c>
      <c r="AA38" s="75" t="str">
        <f t="shared" si="11"/>
        <v>Afrodites Disciple</v>
      </c>
      <c r="AB38" s="76">
        <f t="shared" si="12"/>
        <v>128</v>
      </c>
    </row>
    <row r="39" spans="1:28" s="2" customFormat="1" ht="12.75" thickBot="1">
      <c r="A39" s="3">
        <f>Sjak!A39</f>
        <v>37</v>
      </c>
      <c r="B39" s="4" t="str">
        <f>Sjak!B39</f>
        <v>Ladies</v>
      </c>
      <c r="C39" s="26">
        <f t="shared" si="7"/>
        <v>195</v>
      </c>
      <c r="D39" s="14">
        <f t="shared" si="8"/>
        <v>39</v>
      </c>
      <c r="E39" s="110">
        <v>53</v>
      </c>
      <c r="F39" s="111">
        <v>30</v>
      </c>
      <c r="G39" s="111">
        <v>18</v>
      </c>
      <c r="H39" s="111">
        <v>30</v>
      </c>
      <c r="I39" s="111">
        <v>54</v>
      </c>
      <c r="J39" s="111">
        <v>36</v>
      </c>
      <c r="K39" s="111">
        <v>8</v>
      </c>
      <c r="L39" s="111">
        <v>19</v>
      </c>
      <c r="M39" s="111">
        <v>50</v>
      </c>
      <c r="N39" s="111">
        <v>8</v>
      </c>
      <c r="O39" s="111">
        <v>35</v>
      </c>
      <c r="P39" s="111">
        <v>17</v>
      </c>
      <c r="Q39" s="111">
        <v>22</v>
      </c>
      <c r="R39" s="111">
        <v>0</v>
      </c>
      <c r="S39" s="111">
        <v>30</v>
      </c>
      <c r="T39" s="111">
        <v>0</v>
      </c>
      <c r="U39" s="111">
        <v>48</v>
      </c>
      <c r="V39" s="114">
        <v>1</v>
      </c>
      <c r="W39" s="80">
        <f t="shared" si="6"/>
        <v>458</v>
      </c>
      <c r="Y39" s="75">
        <f t="shared" si="9"/>
        <v>39</v>
      </c>
      <c r="Z39" s="75">
        <f t="shared" si="10"/>
        <v>37</v>
      </c>
      <c r="AA39" s="75" t="str">
        <f t="shared" si="11"/>
        <v>Ladies</v>
      </c>
      <c r="AB39" s="76">
        <f t="shared" si="12"/>
        <v>195</v>
      </c>
    </row>
    <row r="40" spans="1:28" s="2" customFormat="1" ht="12.75" thickBot="1">
      <c r="A40" s="3">
        <f>Sjak!A40</f>
        <v>38</v>
      </c>
      <c r="B40" s="4" t="str">
        <f>Sjak!B40</f>
        <v>Le federation des scout (Udgået)</v>
      </c>
      <c r="C40" s="26">
        <f t="shared" si="7"/>
        <v>0</v>
      </c>
      <c r="D40" s="14">
        <f t="shared" si="8"/>
        <v>52</v>
      </c>
      <c r="E40" s="110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4">
        <v>1</v>
      </c>
      <c r="W40" s="80">
        <f t="shared" si="6"/>
        <v>0</v>
      </c>
      <c r="Y40" s="75">
        <f t="shared" si="9"/>
        <v>52</v>
      </c>
      <c r="Z40" s="75">
        <f t="shared" si="10"/>
        <v>38</v>
      </c>
      <c r="AA40" s="75" t="str">
        <f t="shared" si="11"/>
        <v>Le federation des scout (Udgået)</v>
      </c>
      <c r="AB40" s="76">
        <f t="shared" si="12"/>
        <v>0</v>
      </c>
    </row>
    <row r="41" spans="1:28" s="2" customFormat="1" ht="12.75" thickBot="1">
      <c r="A41" s="3">
        <f>Sjak!A41</f>
        <v>39</v>
      </c>
      <c r="B41" s="4" t="str">
        <f>Sjak!B41</f>
        <v>MC Rokke</v>
      </c>
      <c r="C41" s="26">
        <f t="shared" si="7"/>
        <v>241</v>
      </c>
      <c r="D41" s="14">
        <f t="shared" si="8"/>
        <v>27</v>
      </c>
      <c r="E41" s="110">
        <v>19</v>
      </c>
      <c r="F41" s="111">
        <v>40</v>
      </c>
      <c r="G41" s="111">
        <v>14</v>
      </c>
      <c r="H41" s="111">
        <v>23</v>
      </c>
      <c r="I41" s="111">
        <v>0</v>
      </c>
      <c r="J41" s="111">
        <v>38</v>
      </c>
      <c r="K41" s="111">
        <v>54</v>
      </c>
      <c r="L41" s="111">
        <v>0</v>
      </c>
      <c r="M41" s="111">
        <v>60</v>
      </c>
      <c r="N41" s="111">
        <v>54</v>
      </c>
      <c r="O41" s="111">
        <v>50</v>
      </c>
      <c r="P41" s="111">
        <v>19</v>
      </c>
      <c r="Q41" s="111">
        <v>23</v>
      </c>
      <c r="R41" s="111">
        <v>30</v>
      </c>
      <c r="S41" s="111">
        <v>14</v>
      </c>
      <c r="T41" s="111">
        <v>27</v>
      </c>
      <c r="U41" s="111">
        <v>100</v>
      </c>
      <c r="V41" s="114">
        <v>1</v>
      </c>
      <c r="W41" s="80">
        <f t="shared" si="6"/>
        <v>565</v>
      </c>
      <c r="Y41" s="75">
        <f t="shared" si="9"/>
        <v>27</v>
      </c>
      <c r="Z41" s="75">
        <f t="shared" si="10"/>
        <v>39</v>
      </c>
      <c r="AA41" s="75" t="str">
        <f t="shared" si="11"/>
        <v>MC Rokke</v>
      </c>
      <c r="AB41" s="76">
        <f t="shared" si="12"/>
        <v>241</v>
      </c>
    </row>
    <row r="42" spans="1:28" s="2" customFormat="1" ht="12.75" thickBot="1">
      <c r="A42" s="3">
        <f>Sjak!A42</f>
        <v>40</v>
      </c>
      <c r="B42" s="4" t="str">
        <f>Sjak!B42</f>
        <v>Mig og Morten</v>
      </c>
      <c r="C42" s="26">
        <f t="shared" si="7"/>
        <v>241</v>
      </c>
      <c r="D42" s="14">
        <f t="shared" si="8"/>
        <v>27</v>
      </c>
      <c r="E42" s="110">
        <v>35</v>
      </c>
      <c r="F42" s="111">
        <v>-20</v>
      </c>
      <c r="G42" s="111">
        <v>16</v>
      </c>
      <c r="H42" s="111">
        <v>58</v>
      </c>
      <c r="I42" s="111">
        <v>52</v>
      </c>
      <c r="J42" s="111">
        <v>0</v>
      </c>
      <c r="K42" s="111">
        <v>32</v>
      </c>
      <c r="L42" s="111">
        <v>32</v>
      </c>
      <c r="M42" s="111">
        <v>50</v>
      </c>
      <c r="N42" s="111">
        <v>51</v>
      </c>
      <c r="O42" s="111">
        <v>55</v>
      </c>
      <c r="P42" s="111">
        <v>27</v>
      </c>
      <c r="Q42" s="111">
        <v>16</v>
      </c>
      <c r="R42" s="111">
        <v>1</v>
      </c>
      <c r="S42" s="111">
        <v>40</v>
      </c>
      <c r="T42" s="111">
        <v>27</v>
      </c>
      <c r="U42" s="111">
        <v>92</v>
      </c>
      <c r="V42" s="114">
        <v>1</v>
      </c>
      <c r="W42" s="80">
        <f t="shared" si="6"/>
        <v>564</v>
      </c>
      <c r="Y42" s="75">
        <f t="shared" si="9"/>
        <v>27</v>
      </c>
      <c r="Z42" s="75">
        <f t="shared" si="10"/>
        <v>40</v>
      </c>
      <c r="AA42" s="75" t="str">
        <f t="shared" si="11"/>
        <v>Mig og Morten</v>
      </c>
      <c r="AB42" s="76">
        <f t="shared" si="12"/>
        <v>241</v>
      </c>
    </row>
    <row r="43" spans="1:28" s="2" customFormat="1" ht="12.75" thickBot="1">
      <c r="A43" s="3">
        <f>Sjak!A43</f>
        <v>41</v>
      </c>
      <c r="B43" s="4" t="str">
        <f>Sjak!B43</f>
        <v>NAG</v>
      </c>
      <c r="C43" s="26">
        <f t="shared" si="7"/>
        <v>196</v>
      </c>
      <c r="D43" s="14">
        <f t="shared" si="8"/>
        <v>38</v>
      </c>
      <c r="E43" s="110">
        <v>39</v>
      </c>
      <c r="F43" s="111">
        <v>40</v>
      </c>
      <c r="G43" s="111">
        <v>14</v>
      </c>
      <c r="H43" s="111">
        <v>36</v>
      </c>
      <c r="I43" s="111">
        <v>0</v>
      </c>
      <c r="J43" s="111">
        <v>46</v>
      </c>
      <c r="K43" s="111">
        <v>42</v>
      </c>
      <c r="L43" s="111">
        <v>28</v>
      </c>
      <c r="M43" s="111">
        <v>0</v>
      </c>
      <c r="N43" s="111">
        <v>0</v>
      </c>
      <c r="O43" s="111">
        <v>55</v>
      </c>
      <c r="P43" s="111">
        <v>29</v>
      </c>
      <c r="Q43" s="111">
        <v>27</v>
      </c>
      <c r="R43" s="111">
        <v>0</v>
      </c>
      <c r="S43" s="111">
        <v>25</v>
      </c>
      <c r="T43" s="111">
        <v>22</v>
      </c>
      <c r="U43" s="111">
        <v>56</v>
      </c>
      <c r="V43" s="114">
        <v>1</v>
      </c>
      <c r="W43" s="80">
        <f t="shared" si="6"/>
        <v>459</v>
      </c>
      <c r="Y43" s="75">
        <f t="shared" si="9"/>
        <v>38</v>
      </c>
      <c r="Z43" s="75">
        <f t="shared" si="10"/>
        <v>41</v>
      </c>
      <c r="AA43" s="75" t="str">
        <f t="shared" si="11"/>
        <v>NAG</v>
      </c>
      <c r="AB43" s="76">
        <f t="shared" si="12"/>
        <v>196</v>
      </c>
    </row>
    <row r="44" spans="1:28" s="2" customFormat="1" ht="12.75" thickBot="1">
      <c r="A44" s="3">
        <f>Sjak!A44</f>
        <v>42</v>
      </c>
      <c r="B44" s="4" t="str">
        <f>Sjak!B44</f>
        <v>Old spice</v>
      </c>
      <c r="C44" s="26">
        <f t="shared" si="7"/>
        <v>115</v>
      </c>
      <c r="D44" s="14">
        <f t="shared" si="8"/>
        <v>50</v>
      </c>
      <c r="E44" s="110">
        <v>0</v>
      </c>
      <c r="F44" s="111">
        <v>30</v>
      </c>
      <c r="G44" s="111">
        <v>24</v>
      </c>
      <c r="H44" s="111">
        <v>0</v>
      </c>
      <c r="I44" s="111">
        <v>0</v>
      </c>
      <c r="J44" s="111">
        <v>28</v>
      </c>
      <c r="K44" s="111">
        <v>0</v>
      </c>
      <c r="L44" s="111">
        <v>36</v>
      </c>
      <c r="M44" s="111">
        <v>0</v>
      </c>
      <c r="N44" s="111">
        <v>31</v>
      </c>
      <c r="O44" s="111">
        <v>0</v>
      </c>
      <c r="P44" s="111">
        <v>0</v>
      </c>
      <c r="Q44" s="111">
        <v>21</v>
      </c>
      <c r="R44" s="111">
        <v>0</v>
      </c>
      <c r="S44" s="111">
        <v>16</v>
      </c>
      <c r="T44" s="111">
        <v>28</v>
      </c>
      <c r="U44" s="111">
        <v>56</v>
      </c>
      <c r="V44" s="114">
        <v>1</v>
      </c>
      <c r="W44" s="80">
        <f t="shared" si="6"/>
        <v>270</v>
      </c>
      <c r="Y44" s="75">
        <f t="shared" si="9"/>
        <v>50</v>
      </c>
      <c r="Z44" s="75">
        <f t="shared" si="10"/>
        <v>42</v>
      </c>
      <c r="AA44" s="75" t="str">
        <f t="shared" si="11"/>
        <v>Old spice</v>
      </c>
      <c r="AB44" s="76">
        <f t="shared" si="12"/>
        <v>115</v>
      </c>
    </row>
    <row r="45" spans="1:28" s="2" customFormat="1" ht="12.75" thickBot="1">
      <c r="A45" s="3">
        <f>Sjak!A45</f>
        <v>43</v>
      </c>
      <c r="B45" s="4" t="str">
        <f>Sjak!B45</f>
        <v>Pøllepus og Co  (Udgået)</v>
      </c>
      <c r="C45" s="26">
        <f t="shared" si="7"/>
        <v>0</v>
      </c>
      <c r="D45" s="14">
        <f t="shared" si="8"/>
        <v>52</v>
      </c>
      <c r="E45" s="110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4">
        <v>1</v>
      </c>
      <c r="W45" s="80">
        <f t="shared" si="6"/>
        <v>0</v>
      </c>
      <c r="Y45" s="75">
        <f t="shared" si="9"/>
        <v>52</v>
      </c>
      <c r="Z45" s="75">
        <f t="shared" si="10"/>
        <v>43</v>
      </c>
      <c r="AA45" s="75" t="str">
        <f t="shared" si="11"/>
        <v>Pøllepus og Co  (Udgået)</v>
      </c>
      <c r="AB45" s="76">
        <f t="shared" si="12"/>
        <v>0</v>
      </c>
    </row>
    <row r="46" spans="1:28" s="2" customFormat="1" ht="12.75" thickBot="1">
      <c r="A46" s="3">
        <f>Sjak!A46</f>
        <v>44</v>
      </c>
      <c r="B46" s="4" t="str">
        <f>Sjak!B46</f>
        <v>Robustus</v>
      </c>
      <c r="C46" s="26">
        <f t="shared" si="7"/>
        <v>209</v>
      </c>
      <c r="D46" s="14">
        <f t="shared" si="8"/>
        <v>37</v>
      </c>
      <c r="E46" s="110">
        <v>0</v>
      </c>
      <c r="F46" s="111">
        <v>40</v>
      </c>
      <c r="G46" s="111">
        <v>16</v>
      </c>
      <c r="H46" s="111">
        <v>0</v>
      </c>
      <c r="I46" s="111">
        <v>10</v>
      </c>
      <c r="J46" s="111">
        <v>48</v>
      </c>
      <c r="K46" s="111">
        <v>8</v>
      </c>
      <c r="L46" s="111">
        <v>38</v>
      </c>
      <c r="M46" s="111">
        <v>60</v>
      </c>
      <c r="N46" s="111">
        <v>55</v>
      </c>
      <c r="O46" s="111">
        <v>60</v>
      </c>
      <c r="P46" s="111">
        <v>24</v>
      </c>
      <c r="Q46" s="111">
        <v>21</v>
      </c>
      <c r="R46" s="111">
        <v>15</v>
      </c>
      <c r="S46" s="111">
        <v>10</v>
      </c>
      <c r="T46" s="111">
        <v>0</v>
      </c>
      <c r="U46" s="111">
        <v>84</v>
      </c>
      <c r="V46" s="114">
        <v>1</v>
      </c>
      <c r="W46" s="80">
        <f t="shared" si="6"/>
        <v>489</v>
      </c>
      <c r="Y46" s="75">
        <f t="shared" si="9"/>
        <v>37</v>
      </c>
      <c r="Z46" s="75">
        <f t="shared" si="10"/>
        <v>44</v>
      </c>
      <c r="AA46" s="75" t="str">
        <f t="shared" si="11"/>
        <v>Robustus</v>
      </c>
      <c r="AB46" s="76">
        <f t="shared" si="12"/>
        <v>209</v>
      </c>
    </row>
    <row r="47" spans="1:28" s="2" customFormat="1" ht="12.75" thickBot="1">
      <c r="A47" s="3">
        <f>Sjak!A47</f>
        <v>45</v>
      </c>
      <c r="B47" s="4" t="str">
        <f>Sjak!B47</f>
        <v>Saiphsation</v>
      </c>
      <c r="C47" s="26">
        <f t="shared" si="7"/>
        <v>315</v>
      </c>
      <c r="D47" s="14">
        <f t="shared" si="8"/>
        <v>6</v>
      </c>
      <c r="E47" s="110">
        <v>53</v>
      </c>
      <c r="F47" s="111">
        <v>40</v>
      </c>
      <c r="G47" s="111">
        <v>36</v>
      </c>
      <c r="H47" s="111">
        <v>32</v>
      </c>
      <c r="I47" s="111">
        <v>68</v>
      </c>
      <c r="J47" s="111">
        <v>35</v>
      </c>
      <c r="K47" s="111">
        <v>55</v>
      </c>
      <c r="L47" s="111">
        <v>45</v>
      </c>
      <c r="M47" s="111">
        <v>60</v>
      </c>
      <c r="N47" s="111">
        <v>61</v>
      </c>
      <c r="O47" s="111">
        <v>40</v>
      </c>
      <c r="P47" s="111">
        <v>37</v>
      </c>
      <c r="Q47" s="111">
        <v>5</v>
      </c>
      <c r="R47" s="111">
        <v>17</v>
      </c>
      <c r="S47" s="111">
        <v>37</v>
      </c>
      <c r="T47" s="111">
        <v>24</v>
      </c>
      <c r="U47" s="111">
        <v>92</v>
      </c>
      <c r="V47" s="114">
        <v>1</v>
      </c>
      <c r="W47" s="80">
        <f t="shared" si="6"/>
        <v>737</v>
      </c>
      <c r="Y47" s="75">
        <f t="shared" si="9"/>
        <v>6</v>
      </c>
      <c r="Z47" s="75">
        <f t="shared" si="10"/>
        <v>45</v>
      </c>
      <c r="AA47" s="75" t="str">
        <f t="shared" si="11"/>
        <v>Saiphsation</v>
      </c>
      <c r="AB47" s="76">
        <f t="shared" si="12"/>
        <v>315</v>
      </c>
    </row>
    <row r="48" spans="1:28" s="2" customFormat="1" ht="12.75" thickBot="1">
      <c r="A48" s="3">
        <f>Sjak!A48</f>
        <v>46</v>
      </c>
      <c r="B48" s="4" t="str">
        <f>Sjak!B48</f>
        <v>Sirius II</v>
      </c>
      <c r="C48" s="26">
        <f t="shared" si="7"/>
        <v>224</v>
      </c>
      <c r="D48" s="14">
        <f t="shared" si="8"/>
        <v>33</v>
      </c>
      <c r="E48" s="110">
        <v>42</v>
      </c>
      <c r="F48" s="111">
        <v>40</v>
      </c>
      <c r="G48" s="111">
        <v>16</v>
      </c>
      <c r="H48" s="111">
        <v>42</v>
      </c>
      <c r="I48" s="111">
        <v>45</v>
      </c>
      <c r="J48" s="111">
        <v>53</v>
      </c>
      <c r="K48" s="111">
        <v>0</v>
      </c>
      <c r="L48" s="111">
        <v>50</v>
      </c>
      <c r="M48" s="111">
        <v>50</v>
      </c>
      <c r="N48" s="111">
        <v>68</v>
      </c>
      <c r="O48" s="111">
        <v>50</v>
      </c>
      <c r="P48" s="111">
        <v>16</v>
      </c>
      <c r="Q48" s="111">
        <v>23</v>
      </c>
      <c r="R48" s="111">
        <v>17</v>
      </c>
      <c r="S48" s="111">
        <v>12</v>
      </c>
      <c r="T48" s="111">
        <v>0</v>
      </c>
      <c r="U48" s="111">
        <v>0</v>
      </c>
      <c r="V48" s="114">
        <v>1</v>
      </c>
      <c r="W48" s="80">
        <f t="shared" si="6"/>
        <v>524</v>
      </c>
      <c r="Y48" s="75">
        <f t="shared" si="9"/>
        <v>33</v>
      </c>
      <c r="Z48" s="75">
        <f t="shared" si="10"/>
        <v>46</v>
      </c>
      <c r="AA48" s="75" t="str">
        <f t="shared" si="11"/>
        <v>Sirius II</v>
      </c>
      <c r="AB48" s="76">
        <f t="shared" si="12"/>
        <v>224</v>
      </c>
    </row>
    <row r="49" spans="1:28" s="2" customFormat="1" ht="12.75" thickBot="1">
      <c r="A49" s="3">
        <f>Sjak!A49</f>
        <v>47</v>
      </c>
      <c r="B49" s="4" t="str">
        <f>Sjak!B49</f>
        <v>Sjak Najs Majs</v>
      </c>
      <c r="C49" s="26">
        <f t="shared" si="7"/>
        <v>239</v>
      </c>
      <c r="D49" s="14">
        <f t="shared" si="8"/>
        <v>29</v>
      </c>
      <c r="E49" s="110">
        <v>43</v>
      </c>
      <c r="F49" s="111">
        <v>40</v>
      </c>
      <c r="G49" s="111">
        <v>47</v>
      </c>
      <c r="H49" s="111">
        <v>35</v>
      </c>
      <c r="I49" s="111">
        <v>56</v>
      </c>
      <c r="J49" s="111">
        <v>0</v>
      </c>
      <c r="K49" s="111">
        <v>45</v>
      </c>
      <c r="L49" s="111">
        <v>39</v>
      </c>
      <c r="M49" s="111">
        <v>60</v>
      </c>
      <c r="N49" s="111">
        <v>0</v>
      </c>
      <c r="O49" s="111">
        <v>15</v>
      </c>
      <c r="P49" s="111">
        <v>0</v>
      </c>
      <c r="Q49" s="111">
        <v>32</v>
      </c>
      <c r="R49" s="111">
        <v>35</v>
      </c>
      <c r="S49" s="111">
        <v>37</v>
      </c>
      <c r="T49" s="111">
        <v>28</v>
      </c>
      <c r="U49" s="111">
        <v>48</v>
      </c>
      <c r="V49" s="114">
        <v>1</v>
      </c>
      <c r="W49" s="80">
        <f t="shared" si="6"/>
        <v>560</v>
      </c>
      <c r="Y49" s="75">
        <f t="shared" si="9"/>
        <v>29</v>
      </c>
      <c r="Z49" s="75">
        <f t="shared" si="10"/>
        <v>47</v>
      </c>
      <c r="AA49" s="75" t="str">
        <f t="shared" si="11"/>
        <v>Sjak Najs Majs</v>
      </c>
      <c r="AB49" s="76">
        <f t="shared" si="12"/>
        <v>239</v>
      </c>
    </row>
    <row r="50" spans="1:28" s="2" customFormat="1" ht="12.75" thickBot="1">
      <c r="A50" s="3">
        <f>Sjak!A50</f>
        <v>48</v>
      </c>
      <c r="B50" s="4" t="str">
        <f>Sjak!B50</f>
        <v>Skovmænd</v>
      </c>
      <c r="C50" s="26">
        <f t="shared" si="7"/>
        <v>298</v>
      </c>
      <c r="D50" s="14">
        <f t="shared" si="8"/>
        <v>12</v>
      </c>
      <c r="E50" s="110">
        <v>48</v>
      </c>
      <c r="F50" s="111">
        <v>40</v>
      </c>
      <c r="G50" s="111">
        <v>22</v>
      </c>
      <c r="H50" s="111">
        <v>57</v>
      </c>
      <c r="I50" s="111">
        <v>77</v>
      </c>
      <c r="J50" s="111">
        <v>62</v>
      </c>
      <c r="K50" s="111">
        <v>35</v>
      </c>
      <c r="L50" s="111">
        <v>35</v>
      </c>
      <c r="M50" s="111">
        <v>50</v>
      </c>
      <c r="N50" s="111">
        <v>70</v>
      </c>
      <c r="O50" s="111">
        <v>40</v>
      </c>
      <c r="P50" s="111">
        <v>25</v>
      </c>
      <c r="Q50" s="111">
        <v>18</v>
      </c>
      <c r="R50" s="111">
        <v>22</v>
      </c>
      <c r="S50" s="111">
        <v>15</v>
      </c>
      <c r="T50" s="111">
        <v>18</v>
      </c>
      <c r="U50" s="111">
        <v>64</v>
      </c>
      <c r="V50" s="114">
        <v>1</v>
      </c>
      <c r="W50" s="80">
        <f t="shared" si="6"/>
        <v>698</v>
      </c>
      <c r="Y50" s="75">
        <f t="shared" si="9"/>
        <v>12</v>
      </c>
      <c r="Z50" s="75">
        <f t="shared" si="10"/>
        <v>48</v>
      </c>
      <c r="AA50" s="75" t="str">
        <f t="shared" si="11"/>
        <v>Skovmænd</v>
      </c>
      <c r="AB50" s="76">
        <f t="shared" si="12"/>
        <v>298</v>
      </c>
    </row>
    <row r="51" spans="1:28" s="2" customFormat="1" ht="12.75" thickBot="1">
      <c r="A51" s="3">
        <f>Sjak!A51</f>
        <v>49</v>
      </c>
      <c r="B51" s="4" t="str">
        <f>Sjak!B51</f>
        <v>Spis nu pillen Pocahontas</v>
      </c>
      <c r="C51" s="26">
        <f t="shared" si="7"/>
        <v>258</v>
      </c>
      <c r="D51" s="14">
        <f t="shared" si="8"/>
        <v>23</v>
      </c>
      <c r="E51" s="110">
        <v>33</v>
      </c>
      <c r="F51" s="111">
        <v>40</v>
      </c>
      <c r="G51" s="111">
        <v>16</v>
      </c>
      <c r="H51" s="111">
        <v>25</v>
      </c>
      <c r="I51" s="111">
        <v>82</v>
      </c>
      <c r="J51" s="111">
        <v>53</v>
      </c>
      <c r="K51" s="111">
        <v>30</v>
      </c>
      <c r="L51" s="111">
        <v>0</v>
      </c>
      <c r="M51" s="111">
        <v>60</v>
      </c>
      <c r="N51" s="111">
        <v>62</v>
      </c>
      <c r="O51" s="111">
        <v>65</v>
      </c>
      <c r="P51" s="111">
        <v>22</v>
      </c>
      <c r="Q51" s="111">
        <v>31</v>
      </c>
      <c r="R51" s="111">
        <v>0</v>
      </c>
      <c r="S51" s="111">
        <v>30</v>
      </c>
      <c r="T51" s="111">
        <v>0</v>
      </c>
      <c r="U51" s="111">
        <v>56</v>
      </c>
      <c r="V51" s="114">
        <v>1</v>
      </c>
      <c r="W51" s="80">
        <f t="shared" si="6"/>
        <v>605</v>
      </c>
      <c r="Y51" s="75">
        <f t="shared" si="9"/>
        <v>23</v>
      </c>
      <c r="Z51" s="75">
        <f t="shared" si="10"/>
        <v>49</v>
      </c>
      <c r="AA51" s="75" t="str">
        <f t="shared" si="11"/>
        <v>Spis nu pillen Pocahontas</v>
      </c>
      <c r="AB51" s="76">
        <f t="shared" si="12"/>
        <v>258</v>
      </c>
    </row>
    <row r="52" spans="1:28" s="2" customFormat="1" ht="12.75" thickBot="1">
      <c r="A52" s="3">
        <f>Sjak!A52</f>
        <v>50</v>
      </c>
      <c r="B52" s="4" t="str">
        <f>Sjak!B52</f>
        <v>Team Colleruphus</v>
      </c>
      <c r="C52" s="26">
        <f t="shared" si="7"/>
        <v>249</v>
      </c>
      <c r="D52" s="14">
        <f t="shared" si="8"/>
        <v>26</v>
      </c>
      <c r="E52" s="110">
        <v>42</v>
      </c>
      <c r="F52" s="111">
        <v>70</v>
      </c>
      <c r="G52" s="111">
        <v>24</v>
      </c>
      <c r="H52" s="111">
        <v>31</v>
      </c>
      <c r="I52" s="111">
        <v>65</v>
      </c>
      <c r="J52" s="111">
        <v>40</v>
      </c>
      <c r="K52" s="111">
        <v>22</v>
      </c>
      <c r="L52" s="111">
        <v>25</v>
      </c>
      <c r="M52" s="111">
        <v>50</v>
      </c>
      <c r="N52" s="111">
        <v>0</v>
      </c>
      <c r="O52" s="111">
        <v>70</v>
      </c>
      <c r="P52" s="111">
        <v>0</v>
      </c>
      <c r="Q52" s="111">
        <v>5</v>
      </c>
      <c r="R52" s="111">
        <v>24</v>
      </c>
      <c r="S52" s="111">
        <v>23</v>
      </c>
      <c r="T52" s="111">
        <v>13</v>
      </c>
      <c r="U52" s="111">
        <v>80</v>
      </c>
      <c r="V52" s="114">
        <v>1</v>
      </c>
      <c r="W52" s="80">
        <f t="shared" si="6"/>
        <v>584</v>
      </c>
      <c r="Y52" s="75">
        <f t="shared" si="9"/>
        <v>26</v>
      </c>
      <c r="Z52" s="75">
        <f t="shared" si="10"/>
        <v>50</v>
      </c>
      <c r="AA52" s="75" t="str">
        <f t="shared" si="11"/>
        <v>Team Colleruphus</v>
      </c>
      <c r="AB52" s="76">
        <f t="shared" si="12"/>
        <v>249</v>
      </c>
    </row>
    <row r="53" spans="1:28" ht="12.75" thickBot="1">
      <c r="A53" s="3">
        <f>Sjak!A53</f>
        <v>51</v>
      </c>
      <c r="B53" s="4" t="str">
        <f>Sjak!B53</f>
        <v>The Big Lebowskis</v>
      </c>
      <c r="C53" s="26">
        <f t="shared" si="7"/>
        <v>128</v>
      </c>
      <c r="D53" s="14">
        <f t="shared" si="8"/>
        <v>47</v>
      </c>
      <c r="E53" s="110">
        <v>0</v>
      </c>
      <c r="F53" s="111">
        <v>15</v>
      </c>
      <c r="G53" s="111">
        <v>0</v>
      </c>
      <c r="H53" s="111">
        <v>55</v>
      </c>
      <c r="I53" s="111">
        <v>0</v>
      </c>
      <c r="J53" s="111">
        <v>0</v>
      </c>
      <c r="K53" s="111">
        <v>0</v>
      </c>
      <c r="L53" s="111">
        <v>46</v>
      </c>
      <c r="M53" s="111">
        <v>50</v>
      </c>
      <c r="N53" s="111">
        <v>54</v>
      </c>
      <c r="O53" s="111">
        <v>0</v>
      </c>
      <c r="P53" s="111">
        <v>26</v>
      </c>
      <c r="Q53" s="111">
        <v>0</v>
      </c>
      <c r="R53" s="111">
        <v>19</v>
      </c>
      <c r="S53" s="111">
        <v>20</v>
      </c>
      <c r="T53" s="111">
        <v>0</v>
      </c>
      <c r="U53" s="111">
        <v>16</v>
      </c>
      <c r="V53" s="114">
        <v>1</v>
      </c>
      <c r="W53" s="80">
        <f t="shared" si="6"/>
        <v>301</v>
      </c>
      <c r="Y53" s="75">
        <f t="shared" si="9"/>
        <v>47</v>
      </c>
      <c r="Z53" s="75">
        <f t="shared" si="10"/>
        <v>51</v>
      </c>
      <c r="AA53" s="75" t="str">
        <f t="shared" si="11"/>
        <v>The Big Lebowskis</v>
      </c>
      <c r="AB53" s="76">
        <f t="shared" si="12"/>
        <v>128</v>
      </c>
    </row>
    <row r="54" spans="1:28" ht="12.75" thickBot="1">
      <c r="A54" s="3">
        <f>Sjak!A54</f>
        <v>52</v>
      </c>
      <c r="B54" s="4" t="str">
        <f>Sjak!B54</f>
        <v>Tin Gonic</v>
      </c>
      <c r="C54" s="26">
        <f t="shared" si="7"/>
        <v>232</v>
      </c>
      <c r="D54" s="14">
        <f t="shared" si="8"/>
        <v>31</v>
      </c>
      <c r="E54" s="110">
        <v>41</v>
      </c>
      <c r="F54" s="111">
        <v>15</v>
      </c>
      <c r="G54" s="111">
        <v>30</v>
      </c>
      <c r="H54" s="111">
        <v>0</v>
      </c>
      <c r="I54" s="111">
        <v>39</v>
      </c>
      <c r="J54" s="111">
        <v>50</v>
      </c>
      <c r="K54" s="111">
        <v>11</v>
      </c>
      <c r="L54" s="111">
        <v>0</v>
      </c>
      <c r="M54" s="111">
        <v>60</v>
      </c>
      <c r="N54" s="111">
        <v>70</v>
      </c>
      <c r="O54" s="111">
        <v>65</v>
      </c>
      <c r="P54" s="111">
        <v>33</v>
      </c>
      <c r="Q54" s="111">
        <v>25</v>
      </c>
      <c r="R54" s="111">
        <v>0</v>
      </c>
      <c r="S54" s="111">
        <v>20</v>
      </c>
      <c r="T54" s="111">
        <v>29</v>
      </c>
      <c r="U54" s="111">
        <v>56</v>
      </c>
      <c r="V54" s="114">
        <v>1</v>
      </c>
      <c r="W54" s="80">
        <f t="shared" si="6"/>
        <v>544</v>
      </c>
      <c r="Y54" s="75">
        <f t="shared" si="9"/>
        <v>31</v>
      </c>
      <c r="Z54" s="75">
        <f t="shared" si="10"/>
        <v>52</v>
      </c>
      <c r="AA54" s="75" t="str">
        <f t="shared" si="11"/>
        <v>Tin Gonic</v>
      </c>
      <c r="AB54" s="76">
        <f t="shared" si="12"/>
        <v>232</v>
      </c>
    </row>
    <row r="55" spans="1:28" ht="12.75" thickBot="1">
      <c r="A55" s="3">
        <f>Sjak!A55</f>
        <v>53</v>
      </c>
      <c r="B55" s="4" t="str">
        <f>Sjak!B55</f>
        <v>TjuBang!</v>
      </c>
      <c r="C55" s="26">
        <f t="shared" si="7"/>
        <v>262</v>
      </c>
      <c r="D55" s="14">
        <f t="shared" si="8"/>
        <v>22</v>
      </c>
      <c r="E55" s="110">
        <v>17</v>
      </c>
      <c r="F55" s="111">
        <v>15</v>
      </c>
      <c r="G55" s="111">
        <v>6</v>
      </c>
      <c r="H55" s="111">
        <v>0</v>
      </c>
      <c r="I55" s="111">
        <v>85</v>
      </c>
      <c r="J55" s="111">
        <v>44</v>
      </c>
      <c r="K55" s="111">
        <v>24</v>
      </c>
      <c r="L55" s="111">
        <v>26</v>
      </c>
      <c r="M55" s="111">
        <v>60</v>
      </c>
      <c r="N55" s="111">
        <v>55</v>
      </c>
      <c r="O55" s="111">
        <v>70</v>
      </c>
      <c r="P55" s="111">
        <v>23</v>
      </c>
      <c r="Q55" s="111">
        <v>28</v>
      </c>
      <c r="R55" s="111">
        <v>0</v>
      </c>
      <c r="S55" s="111">
        <v>60</v>
      </c>
      <c r="T55" s="111">
        <v>0</v>
      </c>
      <c r="U55" s="111">
        <v>100</v>
      </c>
      <c r="V55" s="114">
        <v>1</v>
      </c>
      <c r="W55" s="80">
        <f t="shared" si="6"/>
        <v>613</v>
      </c>
      <c r="Y55" s="75">
        <f t="shared" si="9"/>
        <v>22</v>
      </c>
      <c r="Z55" s="75">
        <f t="shared" si="10"/>
        <v>53</v>
      </c>
      <c r="AA55" s="75" t="str">
        <f t="shared" si="11"/>
        <v>TjuBang!</v>
      </c>
      <c r="AB55" s="76">
        <f t="shared" si="12"/>
        <v>262</v>
      </c>
    </row>
    <row r="56" spans="1:28" ht="12.75" thickBot="1">
      <c r="A56" s="3">
        <f>Sjak!A56</f>
        <v>54</v>
      </c>
      <c r="B56" s="4" t="str">
        <f>Sjak!B56</f>
        <v>Tom</v>
      </c>
      <c r="C56" s="26">
        <f t="shared" si="7"/>
        <v>167</v>
      </c>
      <c r="D56" s="14">
        <f t="shared" si="8"/>
        <v>43</v>
      </c>
      <c r="E56" s="110">
        <v>45</v>
      </c>
      <c r="F56" s="111">
        <v>15</v>
      </c>
      <c r="G56" s="111">
        <v>18</v>
      </c>
      <c r="H56" s="111">
        <v>34</v>
      </c>
      <c r="I56" s="111">
        <v>89</v>
      </c>
      <c r="J56" s="111">
        <v>50</v>
      </c>
      <c r="K56" s="111">
        <v>8</v>
      </c>
      <c r="L56" s="111">
        <v>0</v>
      </c>
      <c r="M56" s="111">
        <v>0</v>
      </c>
      <c r="N56" s="111">
        <v>0</v>
      </c>
      <c r="O56" s="111">
        <v>55</v>
      </c>
      <c r="P56" s="111">
        <v>23</v>
      </c>
      <c r="Q56" s="111">
        <v>0</v>
      </c>
      <c r="R56" s="111">
        <v>9</v>
      </c>
      <c r="S56" s="111">
        <v>18</v>
      </c>
      <c r="T56" s="111">
        <v>27</v>
      </c>
      <c r="U56" s="111">
        <v>0</v>
      </c>
      <c r="V56" s="114">
        <v>1</v>
      </c>
      <c r="W56" s="80">
        <f t="shared" si="6"/>
        <v>391</v>
      </c>
      <c r="Y56" s="75">
        <f t="shared" si="9"/>
        <v>43</v>
      </c>
      <c r="Z56" s="75">
        <f t="shared" si="10"/>
        <v>54</v>
      </c>
      <c r="AA56" s="75" t="str">
        <f t="shared" si="11"/>
        <v>Tom</v>
      </c>
      <c r="AB56" s="76">
        <f t="shared" si="12"/>
        <v>167</v>
      </c>
    </row>
    <row r="57" spans="1:28" ht="12.75" thickBot="1">
      <c r="A57" s="3">
        <f>Sjak!A57</f>
        <v>55</v>
      </c>
      <c r="B57" s="4" t="str">
        <f>Sjak!B57</f>
        <v>Tunge Tut  (Udgået)</v>
      </c>
      <c r="C57" s="26">
        <f t="shared" si="7"/>
        <v>0</v>
      </c>
      <c r="D57" s="14">
        <f t="shared" si="8"/>
        <v>52</v>
      </c>
      <c r="E57" s="110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4">
        <v>1</v>
      </c>
      <c r="W57" s="80">
        <f t="shared" si="6"/>
        <v>0</v>
      </c>
      <c r="Y57" s="75">
        <f t="shared" si="9"/>
        <v>52</v>
      </c>
      <c r="Z57" s="75">
        <f t="shared" si="10"/>
        <v>55</v>
      </c>
      <c r="AA57" s="75" t="str">
        <f t="shared" si="11"/>
        <v>Tunge Tut  (Udgået)</v>
      </c>
      <c r="AB57" s="76">
        <f t="shared" si="12"/>
        <v>0</v>
      </c>
    </row>
    <row r="58" spans="1:28" ht="12">
      <c r="A58" s="3">
        <f>Sjak!A58</f>
        <v>56</v>
      </c>
      <c r="B58" s="4" t="str">
        <f>Sjak!B58</f>
        <v>Vibrio</v>
      </c>
      <c r="C58" s="8">
        <f t="shared" si="7"/>
        <v>252</v>
      </c>
      <c r="D58" s="34">
        <f t="shared" si="8"/>
        <v>25</v>
      </c>
      <c r="E58" s="112">
        <v>51</v>
      </c>
      <c r="F58" s="113">
        <v>-20</v>
      </c>
      <c r="G58" s="113">
        <v>10</v>
      </c>
      <c r="H58" s="113">
        <v>47</v>
      </c>
      <c r="I58" s="113">
        <v>46</v>
      </c>
      <c r="J58" s="113">
        <v>52</v>
      </c>
      <c r="K58" s="113">
        <v>48</v>
      </c>
      <c r="L58" s="113">
        <v>47</v>
      </c>
      <c r="M58" s="113">
        <v>60</v>
      </c>
      <c r="N58" s="113">
        <v>65</v>
      </c>
      <c r="O58" s="113">
        <v>36</v>
      </c>
      <c r="P58" s="113">
        <v>25</v>
      </c>
      <c r="Q58" s="113">
        <v>31</v>
      </c>
      <c r="R58" s="113">
        <v>0</v>
      </c>
      <c r="S58" s="113">
        <v>20</v>
      </c>
      <c r="T58" s="113">
        <v>0</v>
      </c>
      <c r="U58" s="113">
        <v>72</v>
      </c>
      <c r="V58" s="115">
        <v>1</v>
      </c>
      <c r="W58" s="44">
        <f t="shared" si="6"/>
        <v>590</v>
      </c>
      <c r="Y58" s="75">
        <f t="shared" ref="Y58:Y60" si="13">D58</f>
        <v>25</v>
      </c>
      <c r="Z58" s="75">
        <f t="shared" ref="Z58:Z60" si="14">A58</f>
        <v>56</v>
      </c>
      <c r="AA58" s="75" t="str">
        <f t="shared" ref="AA58:AA60" si="15">B58</f>
        <v>Vibrio</v>
      </c>
      <c r="AB58" s="76">
        <f t="shared" ref="AB58:AB60" si="16">C58</f>
        <v>252</v>
      </c>
    </row>
    <row r="59" spans="1:28">
      <c r="C59" s="20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8"/>
      <c r="W59" s="20"/>
      <c r="Y59" s="75">
        <f t="shared" si="13"/>
        <v>0</v>
      </c>
      <c r="Z59" s="75">
        <f t="shared" si="14"/>
        <v>0</v>
      </c>
      <c r="AA59" s="75">
        <f t="shared" si="15"/>
        <v>0</v>
      </c>
      <c r="AB59" s="76">
        <f t="shared" si="16"/>
        <v>0</v>
      </c>
    </row>
    <row r="60" spans="1:28">
      <c r="C60" s="20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8"/>
      <c r="W60" s="20"/>
      <c r="Y60" s="75">
        <f t="shared" si="13"/>
        <v>0</v>
      </c>
      <c r="Z60" s="75">
        <f t="shared" si="14"/>
        <v>0</v>
      </c>
      <c r="AA60" s="75">
        <f t="shared" si="15"/>
        <v>0</v>
      </c>
      <c r="AB60" s="76">
        <f t="shared" si="16"/>
        <v>0</v>
      </c>
    </row>
    <row r="72" spans="2:3" ht="14.25">
      <c r="B72" s="106"/>
      <c r="C72" s="106"/>
    </row>
    <row r="73" spans="2:3" ht="14.25">
      <c r="B73" s="106"/>
      <c r="C73" s="106"/>
    </row>
    <row r="74" spans="2:3" ht="14.25">
      <c r="B74" s="106"/>
      <c r="C74" s="106"/>
    </row>
    <row r="75" spans="2:3" ht="14.25">
      <c r="B75" s="106"/>
      <c r="C75" s="106"/>
    </row>
    <row r="76" spans="2:3" ht="14.25">
      <c r="B76" s="106"/>
      <c r="C76" s="106"/>
    </row>
    <row r="77" spans="2:3" ht="14.25">
      <c r="B77" s="106"/>
      <c r="C77" s="106"/>
    </row>
    <row r="78" spans="2:3" ht="14.25">
      <c r="B78" s="106"/>
      <c r="C78" s="106"/>
    </row>
    <row r="79" spans="2:3" ht="14.25">
      <c r="B79" s="106"/>
      <c r="C79" s="106"/>
    </row>
    <row r="80" spans="2:3" ht="14.25">
      <c r="B80" s="106"/>
      <c r="C80" s="106"/>
    </row>
    <row r="81" spans="2:3" ht="14.25">
      <c r="B81" s="106"/>
      <c r="C81" s="106"/>
    </row>
    <row r="82" spans="2:3" ht="14.25">
      <c r="B82" s="106"/>
      <c r="C82" s="106"/>
    </row>
    <row r="83" spans="2:3" ht="14.25">
      <c r="B83" s="106"/>
      <c r="C83" s="106"/>
    </row>
    <row r="84" spans="2:3" ht="14.25">
      <c r="B84" s="106"/>
      <c r="C84" s="106"/>
    </row>
    <row r="85" spans="2:3" ht="14.25">
      <c r="B85" s="106"/>
      <c r="C85" s="106"/>
    </row>
    <row r="86" spans="2:3" ht="14.25">
      <c r="B86" s="106"/>
      <c r="C86" s="106"/>
    </row>
    <row r="87" spans="2:3" ht="14.25">
      <c r="B87" s="106"/>
      <c r="C87" s="106"/>
    </row>
  </sheetData>
  <mergeCells count="1">
    <mergeCell ref="C1:D1"/>
  </mergeCells>
  <phoneticPr fontId="2" type="noConversion"/>
  <pageMargins left="0.78740157480314965" right="0.78740157480314965" top="0.78740157480314965" bottom="0.78740157480314965" header="0.39370078740157483" footer="0.39370078740157483"/>
  <pageSetup paperSize="9" scale="64" orientation="landscape" r:id="rId1"/>
  <headerFooter alignWithMargins="0">
    <oddHeader>&amp;L&amp;"Arial,Fed"Sværdkamp 2013&amp;"Arial,Kursiv"&amp;A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U60"/>
  <sheetViews>
    <sheetView workbookViewId="0">
      <pane ySplit="2" topLeftCell="A3" activePane="bottomLeft" state="frozen"/>
      <selection activeCell="P30" sqref="P30"/>
      <selection pane="bottomLeft" activeCell="L4" sqref="L4"/>
    </sheetView>
  </sheetViews>
  <sheetFormatPr defaultRowHeight="12.75"/>
  <cols>
    <col min="1" max="1" width="6" style="2" bestFit="1" customWidth="1"/>
    <col min="2" max="2" width="22.85546875" style="2" bestFit="1" customWidth="1"/>
    <col min="3" max="4" width="5.85546875" style="2" bestFit="1" customWidth="1"/>
    <col min="5" max="5" width="11.140625" style="2" customWidth="1"/>
    <col min="6" max="16" width="11.140625" style="1" customWidth="1"/>
    <col min="18" max="18" width="7" hidden="1" customWidth="1"/>
    <col min="19" max="19" width="5.28515625" hidden="1" customWidth="1"/>
    <col min="20" max="20" width="27.7109375" hidden="1" customWidth="1"/>
    <col min="21" max="21" width="5.85546875" style="2" hidden="1" customWidth="1"/>
    <col min="22" max="22" width="0" style="2" hidden="1" customWidth="1"/>
    <col min="23" max="16384" width="9.140625" style="2"/>
  </cols>
  <sheetData>
    <row r="1" spans="1:21">
      <c r="A1" s="120" t="s">
        <v>14</v>
      </c>
      <c r="B1" s="121">
        <v>250</v>
      </c>
      <c r="C1" s="199" t="s">
        <v>11</v>
      </c>
      <c r="D1" s="200"/>
      <c r="E1" s="201"/>
      <c r="F1" s="201"/>
      <c r="G1" s="201"/>
      <c r="H1" s="202"/>
      <c r="I1" s="202"/>
      <c r="J1" s="202"/>
      <c r="K1" s="202"/>
      <c r="L1" s="202"/>
    </row>
    <row r="2" spans="1:21" s="15" customFormat="1" ht="13.5" thickBot="1">
      <c r="A2" s="122" t="s">
        <v>8</v>
      </c>
      <c r="B2" s="9" t="s">
        <v>1</v>
      </c>
      <c r="C2" s="35" t="s">
        <v>12</v>
      </c>
      <c r="D2" s="55" t="s">
        <v>15</v>
      </c>
      <c r="E2" s="52" t="s">
        <v>129</v>
      </c>
      <c r="F2" s="52" t="s">
        <v>141</v>
      </c>
      <c r="G2" s="52" t="s">
        <v>142</v>
      </c>
      <c r="H2" s="52" t="s">
        <v>143</v>
      </c>
      <c r="I2" s="118"/>
      <c r="J2" s="118"/>
      <c r="K2" s="118"/>
      <c r="L2" s="118"/>
      <c r="M2" s="118"/>
      <c r="N2" s="118"/>
      <c r="O2" s="119"/>
      <c r="P2" s="119"/>
      <c r="R2" s="73" t="s">
        <v>15</v>
      </c>
      <c r="S2" s="73" t="s">
        <v>8</v>
      </c>
      <c r="T2" s="73" t="s">
        <v>1</v>
      </c>
      <c r="U2" s="73" t="s">
        <v>12</v>
      </c>
    </row>
    <row r="3" spans="1:21">
      <c r="A3" s="120">
        <f>Sjak!A3</f>
        <v>1</v>
      </c>
      <c r="B3" s="4" t="str">
        <f>Sjak!B3</f>
        <v>L.I.M</v>
      </c>
      <c r="C3" s="13">
        <f>INT($B$1/MAX($E$3:$E$58)*E3)</f>
        <v>150</v>
      </c>
      <c r="D3" s="123">
        <f t="shared" ref="D3:D34" si="0">RANK(C3,C$3:C$60)</f>
        <v>16</v>
      </c>
      <c r="E3" s="186">
        <v>150</v>
      </c>
      <c r="F3" s="186">
        <v>177</v>
      </c>
      <c r="G3" s="186">
        <v>225</v>
      </c>
      <c r="H3" s="186">
        <v>85</v>
      </c>
      <c r="I3" s="96"/>
      <c r="J3" s="96"/>
      <c r="K3" s="96"/>
      <c r="L3" s="96"/>
      <c r="M3" s="96"/>
      <c r="N3" s="96"/>
      <c r="O3" s="96"/>
      <c r="P3" s="109"/>
      <c r="R3" s="77">
        <f t="shared" ref="R3:R34" si="1">D3</f>
        <v>16</v>
      </c>
      <c r="S3" s="77">
        <f t="shared" ref="S3:S34" si="2">A3</f>
        <v>1</v>
      </c>
      <c r="T3" s="77" t="str">
        <f t="shared" ref="T3:T34" si="3">B3</f>
        <v>L.I.M</v>
      </c>
      <c r="U3" s="75">
        <f t="shared" ref="U3:U34" si="4">C3</f>
        <v>150</v>
      </c>
    </row>
    <row r="4" spans="1:21">
      <c r="A4" s="120">
        <f>Sjak!A4</f>
        <v>2</v>
      </c>
      <c r="B4" s="4" t="str">
        <f>Sjak!B4</f>
        <v>BE-ton</v>
      </c>
      <c r="C4" s="13">
        <f t="shared" ref="C4:C58" si="5">INT($B$1/MAX($E$3:$E$58)*E4)</f>
        <v>219</v>
      </c>
      <c r="D4" s="123">
        <f t="shared" si="0"/>
        <v>3</v>
      </c>
      <c r="E4" s="46">
        <v>219</v>
      </c>
      <c r="F4" s="46">
        <v>205</v>
      </c>
      <c r="G4" s="46">
        <v>431</v>
      </c>
      <c r="H4" s="46">
        <v>75</v>
      </c>
      <c r="I4" s="96"/>
      <c r="J4" s="96"/>
      <c r="K4" s="96"/>
      <c r="L4" s="96"/>
      <c r="M4" s="96"/>
      <c r="N4" s="96"/>
      <c r="O4" s="96"/>
      <c r="P4" s="109"/>
      <c r="R4" s="77">
        <f t="shared" si="1"/>
        <v>3</v>
      </c>
      <c r="S4" s="77">
        <f t="shared" si="2"/>
        <v>2</v>
      </c>
      <c r="T4" s="77" t="str">
        <f t="shared" si="3"/>
        <v>BE-ton</v>
      </c>
      <c r="U4" s="75">
        <f t="shared" si="4"/>
        <v>219</v>
      </c>
    </row>
    <row r="5" spans="1:21">
      <c r="A5" s="120">
        <f>Sjak!A5</f>
        <v>3</v>
      </c>
      <c r="B5" s="4" t="str">
        <f>Sjak!B5</f>
        <v>A!</v>
      </c>
      <c r="C5" s="13">
        <f t="shared" si="5"/>
        <v>250</v>
      </c>
      <c r="D5" s="123">
        <f t="shared" si="0"/>
        <v>1</v>
      </c>
      <c r="E5" s="46">
        <v>250</v>
      </c>
      <c r="F5" s="46">
        <v>188</v>
      </c>
      <c r="G5" s="46">
        <v>461</v>
      </c>
      <c r="H5" s="46">
        <v>160</v>
      </c>
      <c r="I5" s="96"/>
      <c r="J5" s="96"/>
      <c r="K5" s="96"/>
      <c r="L5" s="96"/>
      <c r="M5" s="96"/>
      <c r="N5" s="96"/>
      <c r="O5" s="96"/>
      <c r="P5" s="109"/>
      <c r="R5" s="77">
        <f t="shared" si="1"/>
        <v>1</v>
      </c>
      <c r="S5" s="77">
        <f t="shared" si="2"/>
        <v>3</v>
      </c>
      <c r="T5" s="77" t="str">
        <f t="shared" si="3"/>
        <v>A!</v>
      </c>
      <c r="U5" s="75">
        <f t="shared" si="4"/>
        <v>250</v>
      </c>
    </row>
    <row r="6" spans="1:21">
      <c r="A6" s="120">
        <f>Sjak!A6</f>
        <v>4</v>
      </c>
      <c r="B6" s="4" t="str">
        <f>Sjak!B6</f>
        <v>Ascend</v>
      </c>
      <c r="C6" s="13">
        <f t="shared" si="5"/>
        <v>153</v>
      </c>
      <c r="D6" s="123">
        <f t="shared" si="0"/>
        <v>15</v>
      </c>
      <c r="E6" s="46">
        <v>153</v>
      </c>
      <c r="F6" s="46">
        <v>60</v>
      </c>
      <c r="G6" s="46">
        <v>286</v>
      </c>
      <c r="H6" s="46">
        <v>150</v>
      </c>
      <c r="I6" s="96"/>
      <c r="J6" s="96"/>
      <c r="K6" s="96"/>
      <c r="L6" s="96"/>
      <c r="M6" s="96"/>
      <c r="N6" s="96"/>
      <c r="O6" s="96"/>
      <c r="P6" s="109"/>
      <c r="R6" s="77">
        <f t="shared" si="1"/>
        <v>15</v>
      </c>
      <c r="S6" s="77">
        <f t="shared" si="2"/>
        <v>4</v>
      </c>
      <c r="T6" s="77" t="str">
        <f t="shared" si="3"/>
        <v>Ascend</v>
      </c>
      <c r="U6" s="75">
        <f t="shared" si="4"/>
        <v>153</v>
      </c>
    </row>
    <row r="7" spans="1:21">
      <c r="A7" s="120">
        <f>Sjak!A7</f>
        <v>5</v>
      </c>
      <c r="B7" s="4" t="str">
        <f>Sjak!B7</f>
        <v>Australopithecus</v>
      </c>
      <c r="C7" s="13">
        <f t="shared" si="5"/>
        <v>92</v>
      </c>
      <c r="D7" s="123">
        <f t="shared" si="0"/>
        <v>39</v>
      </c>
      <c r="E7" s="46">
        <v>92</v>
      </c>
      <c r="F7" s="46">
        <v>163</v>
      </c>
      <c r="G7" s="46">
        <v>52</v>
      </c>
      <c r="H7" s="46">
        <v>85</v>
      </c>
      <c r="I7" s="96"/>
      <c r="J7" s="96"/>
      <c r="K7" s="96"/>
      <c r="L7" s="96"/>
      <c r="M7" s="96"/>
      <c r="N7" s="96"/>
      <c r="O7" s="96"/>
      <c r="P7" s="109"/>
      <c r="R7" s="77">
        <f t="shared" si="1"/>
        <v>39</v>
      </c>
      <c r="S7" s="77">
        <f t="shared" si="2"/>
        <v>5</v>
      </c>
      <c r="T7" s="77" t="str">
        <f t="shared" si="3"/>
        <v>Australopithecus</v>
      </c>
      <c r="U7" s="75">
        <f t="shared" si="4"/>
        <v>92</v>
      </c>
    </row>
    <row r="8" spans="1:21">
      <c r="A8" s="120">
        <f>Sjak!A8</f>
        <v>6</v>
      </c>
      <c r="B8" s="4" t="str">
        <f>Sjak!B8</f>
        <v>Bamseklanen</v>
      </c>
      <c r="C8" s="13">
        <f t="shared" si="5"/>
        <v>127</v>
      </c>
      <c r="D8" s="123">
        <f t="shared" si="0"/>
        <v>28</v>
      </c>
      <c r="E8" s="46">
        <v>127</v>
      </c>
      <c r="F8" s="46">
        <v>204</v>
      </c>
      <c r="G8" s="46">
        <v>78</v>
      </c>
      <c r="H8" s="46">
        <v>130</v>
      </c>
      <c r="I8" s="96"/>
      <c r="J8" s="96"/>
      <c r="K8" s="96"/>
      <c r="L8" s="96"/>
      <c r="M8" s="96"/>
      <c r="N8" s="96"/>
      <c r="O8" s="96"/>
      <c r="P8" s="109"/>
      <c r="R8" s="77">
        <f t="shared" si="1"/>
        <v>28</v>
      </c>
      <c r="S8" s="77">
        <f t="shared" si="2"/>
        <v>6</v>
      </c>
      <c r="T8" s="77" t="str">
        <f t="shared" si="3"/>
        <v>Bamseklanen</v>
      </c>
      <c r="U8" s="75">
        <f t="shared" si="4"/>
        <v>127</v>
      </c>
    </row>
    <row r="9" spans="1:21">
      <c r="A9" s="120">
        <f>Sjak!A9</f>
        <v>7</v>
      </c>
      <c r="B9" s="4" t="str">
        <f>Sjak!B9</f>
        <v>Aquila</v>
      </c>
      <c r="C9" s="13">
        <f t="shared" si="5"/>
        <v>66</v>
      </c>
      <c r="D9" s="123">
        <f t="shared" si="0"/>
        <v>43</v>
      </c>
      <c r="E9" s="46">
        <v>66</v>
      </c>
      <c r="F9" s="46">
        <v>71</v>
      </c>
      <c r="G9" s="46">
        <v>100</v>
      </c>
      <c r="H9" s="46">
        <v>45</v>
      </c>
      <c r="I9" s="96"/>
      <c r="J9" s="96"/>
      <c r="K9" s="96"/>
      <c r="L9" s="96"/>
      <c r="M9" s="96"/>
      <c r="N9" s="96"/>
      <c r="O9" s="96"/>
      <c r="P9" s="109"/>
      <c r="R9" s="77">
        <f t="shared" si="1"/>
        <v>43</v>
      </c>
      <c r="S9" s="77">
        <f t="shared" si="2"/>
        <v>7</v>
      </c>
      <c r="T9" s="77" t="str">
        <f t="shared" si="3"/>
        <v>Aquila</v>
      </c>
      <c r="U9" s="75">
        <f t="shared" si="4"/>
        <v>66</v>
      </c>
    </row>
    <row r="10" spans="1:21">
      <c r="A10" s="120">
        <f>Sjak!A10</f>
        <v>8</v>
      </c>
      <c r="B10" s="4" t="str">
        <f>Sjak!B10</f>
        <v>Birkegruppen</v>
      </c>
      <c r="C10" s="13">
        <f t="shared" si="5"/>
        <v>217</v>
      </c>
      <c r="D10" s="123">
        <f t="shared" si="0"/>
        <v>4</v>
      </c>
      <c r="E10" s="46">
        <v>217</v>
      </c>
      <c r="F10" s="46">
        <v>182</v>
      </c>
      <c r="G10" s="46">
        <v>383</v>
      </c>
      <c r="H10" s="46">
        <v>140</v>
      </c>
      <c r="I10" s="96"/>
      <c r="J10" s="96"/>
      <c r="K10" s="96"/>
      <c r="L10" s="96"/>
      <c r="M10" s="96"/>
      <c r="N10" s="96"/>
      <c r="O10" s="96"/>
      <c r="P10" s="109"/>
      <c r="R10" s="77">
        <f t="shared" si="1"/>
        <v>4</v>
      </c>
      <c r="S10" s="77">
        <f t="shared" si="2"/>
        <v>8</v>
      </c>
      <c r="T10" s="77" t="str">
        <f t="shared" si="3"/>
        <v>Birkegruppen</v>
      </c>
      <c r="U10" s="75">
        <f t="shared" si="4"/>
        <v>217</v>
      </c>
    </row>
    <row r="11" spans="1:21">
      <c r="A11" s="120">
        <f>Sjak!A11</f>
        <v>9</v>
      </c>
      <c r="B11" s="4" t="str">
        <f>Sjak!B11</f>
        <v>Birkerød bjørne</v>
      </c>
      <c r="C11" s="13">
        <f t="shared" si="5"/>
        <v>69</v>
      </c>
      <c r="D11" s="123">
        <f t="shared" si="0"/>
        <v>42</v>
      </c>
      <c r="E11" s="46">
        <v>69</v>
      </c>
      <c r="F11" s="46">
        <v>116</v>
      </c>
      <c r="G11" s="46">
        <v>93</v>
      </c>
      <c r="H11" s="46">
        <v>15</v>
      </c>
      <c r="I11" s="96"/>
      <c r="J11" s="96"/>
      <c r="K11" s="96"/>
      <c r="L11" s="96"/>
      <c r="M11" s="96"/>
      <c r="N11" s="96"/>
      <c r="O11" s="96"/>
      <c r="P11" s="109"/>
      <c r="R11" s="77">
        <f t="shared" si="1"/>
        <v>42</v>
      </c>
      <c r="S11" s="77">
        <f t="shared" si="2"/>
        <v>9</v>
      </c>
      <c r="T11" s="77" t="str">
        <f t="shared" si="3"/>
        <v>Birkerød bjørne</v>
      </c>
      <c r="U11" s="75">
        <f t="shared" si="4"/>
        <v>69</v>
      </c>
    </row>
    <row r="12" spans="1:21">
      <c r="A12" s="120">
        <f>Sjak!A12</f>
        <v>10</v>
      </c>
      <c r="B12" s="4" t="str">
        <f>Sjak!B12</f>
        <v>Casper &amp; de unge drenge</v>
      </c>
      <c r="C12" s="13">
        <f t="shared" si="5"/>
        <v>130</v>
      </c>
      <c r="D12" s="123">
        <f t="shared" si="0"/>
        <v>24</v>
      </c>
      <c r="E12" s="46">
        <v>130</v>
      </c>
      <c r="F12" s="46">
        <v>163</v>
      </c>
      <c r="G12" s="46">
        <v>174</v>
      </c>
      <c r="H12" s="46">
        <v>85</v>
      </c>
      <c r="I12" s="96"/>
      <c r="J12" s="96"/>
      <c r="K12" s="96"/>
      <c r="L12" s="96"/>
      <c r="M12" s="96"/>
      <c r="N12" s="96"/>
      <c r="O12" s="96"/>
      <c r="P12" s="109"/>
      <c r="R12" s="77">
        <f t="shared" si="1"/>
        <v>24</v>
      </c>
      <c r="S12" s="77">
        <f t="shared" si="2"/>
        <v>10</v>
      </c>
      <c r="T12" s="77" t="str">
        <f t="shared" si="3"/>
        <v>Casper &amp; de unge drenge</v>
      </c>
      <c r="U12" s="75">
        <f t="shared" si="4"/>
        <v>130</v>
      </c>
    </row>
    <row r="13" spans="1:21">
      <c r="A13" s="120">
        <f>Sjak!A13</f>
        <v>11</v>
      </c>
      <c r="B13" s="4" t="str">
        <f>Sjak!B13</f>
        <v>CK</v>
      </c>
      <c r="C13" s="13">
        <f t="shared" si="5"/>
        <v>125</v>
      </c>
      <c r="D13" s="123">
        <f t="shared" si="0"/>
        <v>29</v>
      </c>
      <c r="E13" s="46">
        <v>125</v>
      </c>
      <c r="F13" s="46">
        <v>130</v>
      </c>
      <c r="G13" s="46">
        <v>202</v>
      </c>
      <c r="H13" s="46">
        <v>75</v>
      </c>
      <c r="I13" s="96"/>
      <c r="J13" s="96"/>
      <c r="K13" s="96"/>
      <c r="L13" s="96"/>
      <c r="M13" s="96"/>
      <c r="N13" s="96"/>
      <c r="O13" s="96"/>
      <c r="P13" s="109"/>
      <c r="R13" s="77">
        <f t="shared" si="1"/>
        <v>29</v>
      </c>
      <c r="S13" s="77">
        <f t="shared" si="2"/>
        <v>11</v>
      </c>
      <c r="T13" s="77" t="str">
        <f t="shared" si="3"/>
        <v>CK</v>
      </c>
      <c r="U13" s="75">
        <f t="shared" si="4"/>
        <v>125</v>
      </c>
    </row>
    <row r="14" spans="1:21">
      <c r="A14" s="120">
        <f>Sjak!A14</f>
        <v>12</v>
      </c>
      <c r="B14" s="4" t="str">
        <f>Sjak!B14</f>
        <v>Clan Mcpherson</v>
      </c>
      <c r="C14" s="13">
        <f t="shared" si="5"/>
        <v>137</v>
      </c>
      <c r="D14" s="123">
        <f t="shared" si="0"/>
        <v>23</v>
      </c>
      <c r="E14" s="46">
        <v>137</v>
      </c>
      <c r="F14" s="46">
        <v>104</v>
      </c>
      <c r="G14" s="46">
        <v>256</v>
      </c>
      <c r="H14" s="46">
        <v>85</v>
      </c>
      <c r="I14" s="96"/>
      <c r="J14" s="96"/>
      <c r="K14" s="96"/>
      <c r="L14" s="96"/>
      <c r="M14" s="96"/>
      <c r="N14" s="96"/>
      <c r="O14" s="96"/>
      <c r="P14" s="109"/>
      <c r="R14" s="77">
        <f t="shared" si="1"/>
        <v>23</v>
      </c>
      <c r="S14" s="77">
        <f t="shared" si="2"/>
        <v>12</v>
      </c>
      <c r="T14" s="77" t="str">
        <f t="shared" si="3"/>
        <v>Clan Mcpherson</v>
      </c>
      <c r="U14" s="75">
        <f t="shared" si="4"/>
        <v>137</v>
      </c>
    </row>
    <row r="15" spans="1:21">
      <c r="A15" s="120">
        <f>Sjak!A15</f>
        <v>13</v>
      </c>
      <c r="B15" s="4" t="str">
        <f>Sjak!B15</f>
        <v>Cola au Lait</v>
      </c>
      <c r="C15" s="13">
        <f t="shared" si="5"/>
        <v>240</v>
      </c>
      <c r="D15" s="123">
        <f t="shared" si="0"/>
        <v>2</v>
      </c>
      <c r="E15" s="46">
        <v>240</v>
      </c>
      <c r="F15" s="46">
        <v>200</v>
      </c>
      <c r="G15" s="46">
        <v>377</v>
      </c>
      <c r="H15" s="46">
        <v>200</v>
      </c>
      <c r="I15" s="96"/>
      <c r="J15" s="96"/>
      <c r="K15" s="96"/>
      <c r="L15" s="96"/>
      <c r="M15" s="96"/>
      <c r="N15" s="96"/>
      <c r="O15" s="96"/>
      <c r="P15" s="109"/>
      <c r="R15" s="77">
        <f t="shared" si="1"/>
        <v>2</v>
      </c>
      <c r="S15" s="77">
        <f t="shared" si="2"/>
        <v>13</v>
      </c>
      <c r="T15" s="77" t="str">
        <f t="shared" si="3"/>
        <v>Cola au Lait</v>
      </c>
      <c r="U15" s="75">
        <f t="shared" si="4"/>
        <v>240</v>
      </c>
    </row>
    <row r="16" spans="1:21">
      <c r="A16" s="120">
        <f>Sjak!A16</f>
        <v>14</v>
      </c>
      <c r="B16" s="4" t="str">
        <f>Sjak!B16</f>
        <v>Damerne fra slottet</v>
      </c>
      <c r="C16" s="13">
        <f t="shared" si="5"/>
        <v>140</v>
      </c>
      <c r="D16" s="123">
        <f t="shared" si="0"/>
        <v>22</v>
      </c>
      <c r="E16" s="46">
        <v>140</v>
      </c>
      <c r="F16" s="46">
        <v>146</v>
      </c>
      <c r="G16" s="46">
        <v>208</v>
      </c>
      <c r="H16" s="46">
        <v>100</v>
      </c>
      <c r="I16" s="96"/>
      <c r="J16" s="96"/>
      <c r="K16" s="96"/>
      <c r="L16" s="96"/>
      <c r="M16" s="96"/>
      <c r="N16" s="96"/>
      <c r="O16" s="96"/>
      <c r="P16" s="109"/>
      <c r="R16" s="77">
        <f t="shared" si="1"/>
        <v>22</v>
      </c>
      <c r="S16" s="77">
        <f t="shared" si="2"/>
        <v>14</v>
      </c>
      <c r="T16" s="77" t="str">
        <f t="shared" si="3"/>
        <v>Damerne fra slottet</v>
      </c>
      <c r="U16" s="75">
        <f t="shared" si="4"/>
        <v>140</v>
      </c>
    </row>
    <row r="17" spans="1:21">
      <c r="A17" s="120">
        <f>Sjak!A17</f>
        <v>15</v>
      </c>
      <c r="B17" s="4" t="str">
        <f>Sjak!B17</f>
        <v>Dantzer med rumle</v>
      </c>
      <c r="C17" s="13">
        <f t="shared" si="5"/>
        <v>145</v>
      </c>
      <c r="D17" s="123">
        <f t="shared" si="0"/>
        <v>20</v>
      </c>
      <c r="E17" s="46">
        <v>145</v>
      </c>
      <c r="F17" s="46">
        <v>120</v>
      </c>
      <c r="G17" s="46">
        <v>205</v>
      </c>
      <c r="H17" s="46">
        <v>145</v>
      </c>
      <c r="I17" s="96"/>
      <c r="J17" s="96"/>
      <c r="K17" s="96"/>
      <c r="L17" s="96"/>
      <c r="M17" s="96"/>
      <c r="N17" s="96"/>
      <c r="O17" s="96"/>
      <c r="P17" s="109"/>
      <c r="R17" s="77">
        <f t="shared" si="1"/>
        <v>20</v>
      </c>
      <c r="S17" s="77">
        <f t="shared" si="2"/>
        <v>15</v>
      </c>
      <c r="T17" s="77" t="str">
        <f t="shared" si="3"/>
        <v>Dantzer med rumle</v>
      </c>
      <c r="U17" s="75">
        <f t="shared" si="4"/>
        <v>145</v>
      </c>
    </row>
    <row r="18" spans="1:21">
      <c r="A18" s="120">
        <f>Sjak!A18</f>
        <v>16</v>
      </c>
      <c r="B18" s="4" t="str">
        <f>Sjak!B18</f>
        <v>De flyvende grise</v>
      </c>
      <c r="C18" s="13">
        <f t="shared" si="5"/>
        <v>56</v>
      </c>
      <c r="D18" s="123">
        <f t="shared" si="0"/>
        <v>47</v>
      </c>
      <c r="E18" s="46">
        <v>56</v>
      </c>
      <c r="F18" s="46">
        <v>64</v>
      </c>
      <c r="G18" s="46">
        <v>83</v>
      </c>
      <c r="H18" s="46">
        <v>35</v>
      </c>
      <c r="I18" s="96"/>
      <c r="J18" s="96"/>
      <c r="K18" s="96"/>
      <c r="L18" s="96"/>
      <c r="M18" s="96"/>
      <c r="N18" s="96"/>
      <c r="O18" s="96"/>
      <c r="P18" s="109"/>
      <c r="R18" s="77">
        <f t="shared" si="1"/>
        <v>47</v>
      </c>
      <c r="S18" s="77">
        <f t="shared" si="2"/>
        <v>16</v>
      </c>
      <c r="T18" s="77" t="str">
        <f t="shared" si="3"/>
        <v>De flyvende grise</v>
      </c>
      <c r="U18" s="75">
        <f t="shared" si="4"/>
        <v>56</v>
      </c>
    </row>
    <row r="19" spans="1:21">
      <c r="A19" s="120">
        <f>Sjak!A19</f>
        <v>17</v>
      </c>
      <c r="B19" s="4" t="str">
        <f>Sjak!B19</f>
        <v>De lange sorte snobrød</v>
      </c>
      <c r="C19" s="13">
        <f t="shared" si="5"/>
        <v>174</v>
      </c>
      <c r="D19" s="123">
        <f t="shared" si="0"/>
        <v>12</v>
      </c>
      <c r="E19" s="46">
        <v>174</v>
      </c>
      <c r="F19" s="46">
        <v>130</v>
      </c>
      <c r="G19" s="46">
        <v>300</v>
      </c>
      <c r="H19" s="46">
        <v>135</v>
      </c>
      <c r="I19" s="96"/>
      <c r="J19" s="96"/>
      <c r="K19" s="96"/>
      <c r="L19" s="96"/>
      <c r="M19" s="96"/>
      <c r="N19" s="96"/>
      <c r="O19" s="96"/>
      <c r="P19" s="109"/>
      <c r="R19" s="77">
        <f t="shared" si="1"/>
        <v>12</v>
      </c>
      <c r="S19" s="77">
        <f t="shared" si="2"/>
        <v>17</v>
      </c>
      <c r="T19" s="77" t="str">
        <f t="shared" si="3"/>
        <v>De lange sorte snobrød</v>
      </c>
      <c r="U19" s="75">
        <f t="shared" si="4"/>
        <v>174</v>
      </c>
    </row>
    <row r="20" spans="1:21">
      <c r="A20" s="120">
        <f>Sjak!A20</f>
        <v>18</v>
      </c>
      <c r="B20" s="4" t="str">
        <f>Sjak!B20</f>
        <v>De lækre ladies</v>
      </c>
      <c r="C20" s="13">
        <f t="shared" si="5"/>
        <v>39</v>
      </c>
      <c r="D20" s="123">
        <f t="shared" si="0"/>
        <v>49</v>
      </c>
      <c r="E20" s="46">
        <v>39</v>
      </c>
      <c r="F20" s="46">
        <v>41</v>
      </c>
      <c r="G20" s="46">
        <v>51</v>
      </c>
      <c r="H20" s="46">
        <v>35</v>
      </c>
      <c r="I20" s="96"/>
      <c r="J20" s="96"/>
      <c r="K20" s="96"/>
      <c r="L20" s="96"/>
      <c r="M20" s="96"/>
      <c r="N20" s="96"/>
      <c r="O20" s="96"/>
      <c r="P20" s="109"/>
      <c r="R20" s="77">
        <f t="shared" si="1"/>
        <v>49</v>
      </c>
      <c r="S20" s="77">
        <f t="shared" si="2"/>
        <v>18</v>
      </c>
      <c r="T20" s="77" t="str">
        <f t="shared" si="3"/>
        <v>De lækre ladies</v>
      </c>
      <c r="U20" s="75">
        <f t="shared" si="4"/>
        <v>39</v>
      </c>
    </row>
    <row r="21" spans="1:21">
      <c r="A21" s="120">
        <f>Sjak!A21</f>
        <v>19</v>
      </c>
      <c r="B21" s="4" t="str">
        <f>Sjak!B21</f>
        <v>De tre små</v>
      </c>
      <c r="C21" s="13">
        <f t="shared" si="5"/>
        <v>128</v>
      </c>
      <c r="D21" s="123">
        <f t="shared" si="0"/>
        <v>26</v>
      </c>
      <c r="E21" s="46">
        <v>128</v>
      </c>
      <c r="F21" s="46">
        <v>159</v>
      </c>
      <c r="G21" s="46">
        <v>168</v>
      </c>
      <c r="H21" s="46">
        <v>90</v>
      </c>
      <c r="I21" s="96"/>
      <c r="J21" s="96"/>
      <c r="K21" s="96"/>
      <c r="L21" s="96"/>
      <c r="M21" s="96"/>
      <c r="N21" s="96"/>
      <c r="O21" s="96"/>
      <c r="P21" s="109"/>
      <c r="R21" s="77">
        <f t="shared" si="1"/>
        <v>26</v>
      </c>
      <c r="S21" s="77">
        <f t="shared" si="2"/>
        <v>19</v>
      </c>
      <c r="T21" s="77" t="str">
        <f t="shared" si="3"/>
        <v>De tre små</v>
      </c>
      <c r="U21" s="75">
        <f t="shared" si="4"/>
        <v>128</v>
      </c>
    </row>
    <row r="22" spans="1:21">
      <c r="A22" s="120">
        <f>Sjak!A22</f>
        <v>20</v>
      </c>
      <c r="B22" s="4" t="str">
        <f>Sjak!B22</f>
        <v>Dyssegårdsspejderne.dk</v>
      </c>
      <c r="C22" s="13">
        <f t="shared" si="5"/>
        <v>107</v>
      </c>
      <c r="D22" s="123">
        <f t="shared" si="0"/>
        <v>34</v>
      </c>
      <c r="E22" s="46">
        <v>107</v>
      </c>
      <c r="F22" s="46">
        <v>173</v>
      </c>
      <c r="G22" s="46">
        <v>146</v>
      </c>
      <c r="H22" s="46">
        <v>30</v>
      </c>
      <c r="I22" s="96"/>
      <c r="J22" s="96"/>
      <c r="K22" s="96"/>
      <c r="L22" s="96"/>
      <c r="M22" s="96"/>
      <c r="N22" s="96"/>
      <c r="O22" s="96"/>
      <c r="P22" s="109"/>
      <c r="R22" s="77">
        <f t="shared" si="1"/>
        <v>34</v>
      </c>
      <c r="S22" s="77">
        <f t="shared" si="2"/>
        <v>20</v>
      </c>
      <c r="T22" s="77" t="str">
        <f t="shared" si="3"/>
        <v>Dyssegårdsspejderne.dk</v>
      </c>
      <c r="U22" s="75">
        <f t="shared" si="4"/>
        <v>107</v>
      </c>
    </row>
    <row r="23" spans="1:21">
      <c r="A23" s="120">
        <f>Sjak!A23</f>
        <v>21</v>
      </c>
      <c r="B23" s="4" t="str">
        <f>Sjak!B23</f>
        <v>Einherjerne</v>
      </c>
      <c r="C23" s="13">
        <f t="shared" si="5"/>
        <v>180</v>
      </c>
      <c r="D23" s="123">
        <f t="shared" si="0"/>
        <v>8</v>
      </c>
      <c r="E23" s="46">
        <v>180</v>
      </c>
      <c r="F23" s="46">
        <v>84</v>
      </c>
      <c r="G23" s="46">
        <v>394</v>
      </c>
      <c r="H23" s="46">
        <v>105</v>
      </c>
      <c r="I23" s="96"/>
      <c r="J23" s="96"/>
      <c r="K23" s="96"/>
      <c r="L23" s="96"/>
      <c r="M23" s="96"/>
      <c r="N23" s="96"/>
      <c r="O23" s="96"/>
      <c r="P23" s="109"/>
      <c r="R23" s="77">
        <f t="shared" si="1"/>
        <v>8</v>
      </c>
      <c r="S23" s="77">
        <f t="shared" si="2"/>
        <v>21</v>
      </c>
      <c r="T23" s="77" t="str">
        <f t="shared" si="3"/>
        <v>Einherjerne</v>
      </c>
      <c r="U23" s="75">
        <f t="shared" si="4"/>
        <v>180</v>
      </c>
    </row>
    <row r="24" spans="1:21">
      <c r="A24" s="120">
        <f>Sjak!A24</f>
        <v>22</v>
      </c>
      <c r="B24" s="4" t="str">
        <f>Sjak!B24</f>
        <v>Erectus</v>
      </c>
      <c r="C24" s="13">
        <f t="shared" si="5"/>
        <v>190</v>
      </c>
      <c r="D24" s="123">
        <f t="shared" si="0"/>
        <v>6</v>
      </c>
      <c r="E24" s="46">
        <v>190</v>
      </c>
      <c r="F24" s="46">
        <v>225</v>
      </c>
      <c r="G24" s="46">
        <v>355</v>
      </c>
      <c r="H24" s="46">
        <v>35</v>
      </c>
      <c r="I24" s="96"/>
      <c r="J24" s="96"/>
      <c r="K24" s="96"/>
      <c r="L24" s="96"/>
      <c r="M24" s="96"/>
      <c r="N24" s="96"/>
      <c r="O24" s="96"/>
      <c r="P24" s="109"/>
      <c r="R24" s="77">
        <f t="shared" si="1"/>
        <v>6</v>
      </c>
      <c r="S24" s="77">
        <f t="shared" si="2"/>
        <v>22</v>
      </c>
      <c r="T24" s="77" t="str">
        <f t="shared" si="3"/>
        <v>Erectus</v>
      </c>
      <c r="U24" s="75">
        <f t="shared" si="4"/>
        <v>190</v>
      </c>
    </row>
    <row r="25" spans="1:21">
      <c r="A25" s="120">
        <f>Sjak!A25</f>
        <v>23</v>
      </c>
      <c r="B25" s="4" t="str">
        <f>Sjak!B25</f>
        <v>Essif only</v>
      </c>
      <c r="C25" s="13">
        <f t="shared" si="5"/>
        <v>128</v>
      </c>
      <c r="D25" s="123">
        <f t="shared" si="0"/>
        <v>26</v>
      </c>
      <c r="E25" s="46">
        <v>128</v>
      </c>
      <c r="F25" s="46">
        <v>141</v>
      </c>
      <c r="G25" s="46">
        <v>195</v>
      </c>
      <c r="H25" s="46">
        <v>80</v>
      </c>
      <c r="I25" s="96"/>
      <c r="J25" s="96"/>
      <c r="K25" s="96"/>
      <c r="L25" s="96"/>
      <c r="M25" s="96"/>
      <c r="N25" s="96"/>
      <c r="O25" s="96"/>
      <c r="P25" s="109"/>
      <c r="R25" s="77">
        <f t="shared" si="1"/>
        <v>26</v>
      </c>
      <c r="S25" s="77">
        <f t="shared" si="2"/>
        <v>23</v>
      </c>
      <c r="T25" s="77" t="str">
        <f t="shared" si="3"/>
        <v>Essif only</v>
      </c>
      <c r="U25" s="75">
        <f t="shared" si="4"/>
        <v>128</v>
      </c>
    </row>
    <row r="26" spans="1:21">
      <c r="A26" s="120">
        <f>Sjak!A26</f>
        <v>24</v>
      </c>
      <c r="B26" s="4" t="str">
        <f>Sjak!B26</f>
        <v>Extravaganza</v>
      </c>
      <c r="C26" s="13">
        <f t="shared" si="5"/>
        <v>65</v>
      </c>
      <c r="D26" s="123">
        <f t="shared" si="0"/>
        <v>44</v>
      </c>
      <c r="E26" s="46">
        <v>65</v>
      </c>
      <c r="F26" s="46">
        <v>98</v>
      </c>
      <c r="G26" s="46">
        <v>112</v>
      </c>
      <c r="H26" s="46">
        <v>0</v>
      </c>
      <c r="I26" s="96"/>
      <c r="J26" s="96"/>
      <c r="K26" s="96"/>
      <c r="L26" s="96"/>
      <c r="M26" s="96"/>
      <c r="N26" s="96"/>
      <c r="O26" s="96"/>
      <c r="P26" s="109"/>
      <c r="R26" s="77">
        <f t="shared" si="1"/>
        <v>44</v>
      </c>
      <c r="S26" s="77">
        <f t="shared" si="2"/>
        <v>24</v>
      </c>
      <c r="T26" s="77" t="str">
        <f t="shared" si="3"/>
        <v>Extravaganza</v>
      </c>
      <c r="U26" s="75">
        <f t="shared" si="4"/>
        <v>65</v>
      </c>
    </row>
    <row r="27" spans="1:21">
      <c r="A27" s="120">
        <f>Sjak!A27</f>
        <v>25</v>
      </c>
      <c r="B27" s="4" t="str">
        <f>Sjak!B27</f>
        <v>Familien Danmark</v>
      </c>
      <c r="C27" s="13">
        <f t="shared" si="5"/>
        <v>40</v>
      </c>
      <c r="D27" s="123">
        <f t="shared" si="0"/>
        <v>48</v>
      </c>
      <c r="E27" s="46">
        <v>40</v>
      </c>
      <c r="F27" s="46">
        <v>72</v>
      </c>
      <c r="G27" s="46">
        <v>57</v>
      </c>
      <c r="H27" s="46">
        <v>0</v>
      </c>
      <c r="I27" s="96"/>
      <c r="J27" s="96"/>
      <c r="K27" s="96"/>
      <c r="L27" s="96"/>
      <c r="M27" s="96"/>
      <c r="N27" s="96"/>
      <c r="O27" s="96"/>
      <c r="P27" s="109"/>
      <c r="R27" s="77">
        <f t="shared" si="1"/>
        <v>48</v>
      </c>
      <c r="S27" s="77">
        <f t="shared" si="2"/>
        <v>25</v>
      </c>
      <c r="T27" s="77" t="str">
        <f t="shared" si="3"/>
        <v>Familien Danmark</v>
      </c>
      <c r="U27" s="75">
        <f t="shared" si="4"/>
        <v>40</v>
      </c>
    </row>
    <row r="28" spans="1:21">
      <c r="A28" s="120">
        <f>Sjak!A28</f>
        <v>26</v>
      </c>
      <c r="B28" s="4" t="str">
        <f>Sjak!B28</f>
        <v>Fisseholdet</v>
      </c>
      <c r="C28" s="13">
        <f t="shared" si="5"/>
        <v>104</v>
      </c>
      <c r="D28" s="123">
        <f t="shared" si="0"/>
        <v>37</v>
      </c>
      <c r="E28" s="46">
        <v>104</v>
      </c>
      <c r="F28" s="46">
        <v>169</v>
      </c>
      <c r="G28" s="46">
        <v>138</v>
      </c>
      <c r="H28" s="46">
        <v>30</v>
      </c>
      <c r="I28" s="96"/>
      <c r="J28" s="96"/>
      <c r="K28" s="96"/>
      <c r="L28" s="96"/>
      <c r="M28" s="96"/>
      <c r="N28" s="96"/>
      <c r="O28" s="96"/>
      <c r="P28" s="109"/>
      <c r="R28" s="77">
        <f t="shared" si="1"/>
        <v>37</v>
      </c>
      <c r="S28" s="77">
        <f t="shared" si="2"/>
        <v>26</v>
      </c>
      <c r="T28" s="77" t="str">
        <f t="shared" si="3"/>
        <v>Fisseholdet</v>
      </c>
      <c r="U28" s="75">
        <f t="shared" si="4"/>
        <v>104</v>
      </c>
    </row>
    <row r="29" spans="1:21">
      <c r="A29" s="120">
        <f>Sjak!A29</f>
        <v>27</v>
      </c>
      <c r="B29" s="4" t="str">
        <f>Sjak!B29</f>
        <v>Fizzmeiste3000 (Udgået)</v>
      </c>
      <c r="C29" s="13">
        <f t="shared" si="5"/>
        <v>0</v>
      </c>
      <c r="D29" s="123">
        <f t="shared" si="0"/>
        <v>51</v>
      </c>
      <c r="E29" s="46">
        <v>0</v>
      </c>
      <c r="F29" s="46">
        <v>0</v>
      </c>
      <c r="G29" s="46">
        <v>0</v>
      </c>
      <c r="H29" s="46">
        <v>0</v>
      </c>
      <c r="I29" s="96"/>
      <c r="J29" s="96"/>
      <c r="K29" s="96"/>
      <c r="L29" s="96"/>
      <c r="M29" s="96"/>
      <c r="N29" s="96"/>
      <c r="O29" s="96"/>
      <c r="P29" s="109"/>
      <c r="R29" s="77">
        <f t="shared" si="1"/>
        <v>51</v>
      </c>
      <c r="S29" s="77">
        <f t="shared" si="2"/>
        <v>27</v>
      </c>
      <c r="T29" s="77" t="str">
        <f t="shared" si="3"/>
        <v>Fizzmeiste3000 (Udgået)</v>
      </c>
      <c r="U29" s="75">
        <f t="shared" si="4"/>
        <v>0</v>
      </c>
    </row>
    <row r="30" spans="1:21">
      <c r="A30" s="120">
        <f>Sjak!A30</f>
        <v>28</v>
      </c>
      <c r="B30" s="4" t="str">
        <f>Sjak!B30</f>
        <v>Flexfit</v>
      </c>
      <c r="C30" s="13">
        <f t="shared" si="5"/>
        <v>154</v>
      </c>
      <c r="D30" s="123">
        <f t="shared" si="0"/>
        <v>13</v>
      </c>
      <c r="E30" s="46">
        <v>154</v>
      </c>
      <c r="F30" s="46">
        <v>136</v>
      </c>
      <c r="G30" s="46">
        <v>269</v>
      </c>
      <c r="H30" s="46">
        <v>95</v>
      </c>
      <c r="I30" s="96"/>
      <c r="J30" s="96"/>
      <c r="K30" s="96"/>
      <c r="L30" s="96"/>
      <c r="M30" s="96"/>
      <c r="N30" s="96"/>
      <c r="O30" s="96"/>
      <c r="P30" s="109"/>
      <c r="R30" s="77">
        <f t="shared" si="1"/>
        <v>13</v>
      </c>
      <c r="S30" s="77">
        <f t="shared" si="2"/>
        <v>28</v>
      </c>
      <c r="T30" s="77" t="str">
        <f t="shared" si="3"/>
        <v>Flexfit</v>
      </c>
      <c r="U30" s="75">
        <f t="shared" si="4"/>
        <v>154</v>
      </c>
    </row>
    <row r="31" spans="1:21">
      <c r="A31" s="120">
        <f>Sjak!A31</f>
        <v>29</v>
      </c>
      <c r="B31" s="4" t="str">
        <f>Sjak!B31</f>
        <v>Ged med hat</v>
      </c>
      <c r="C31" s="13">
        <f t="shared" si="5"/>
        <v>177</v>
      </c>
      <c r="D31" s="123">
        <f t="shared" si="0"/>
        <v>10</v>
      </c>
      <c r="E31" s="46">
        <v>177</v>
      </c>
      <c r="F31" s="46">
        <v>141</v>
      </c>
      <c r="G31" s="46">
        <v>308</v>
      </c>
      <c r="H31" s="46">
        <v>125</v>
      </c>
      <c r="I31" s="96"/>
      <c r="J31" s="96"/>
      <c r="K31" s="96"/>
      <c r="L31" s="96"/>
      <c r="M31" s="96"/>
      <c r="N31" s="96"/>
      <c r="O31" s="96"/>
      <c r="P31" s="109"/>
      <c r="R31" s="77">
        <f t="shared" si="1"/>
        <v>10</v>
      </c>
      <c r="S31" s="77">
        <f t="shared" si="2"/>
        <v>29</v>
      </c>
      <c r="T31" s="77" t="str">
        <f t="shared" si="3"/>
        <v>Ged med hat</v>
      </c>
      <c r="U31" s="75">
        <f t="shared" si="4"/>
        <v>177</v>
      </c>
    </row>
    <row r="32" spans="1:21">
      <c r="A32" s="120">
        <f>Sjak!A32</f>
        <v>30</v>
      </c>
      <c r="B32" s="4" t="str">
        <f>Sjak!B32</f>
        <v>Glædesdrenge</v>
      </c>
      <c r="C32" s="13">
        <f t="shared" si="5"/>
        <v>0</v>
      </c>
      <c r="D32" s="123">
        <f t="shared" si="0"/>
        <v>51</v>
      </c>
      <c r="E32" s="46">
        <v>0</v>
      </c>
      <c r="F32" s="46">
        <v>0</v>
      </c>
      <c r="G32" s="46">
        <v>0</v>
      </c>
      <c r="H32" s="46">
        <v>0</v>
      </c>
      <c r="I32" s="96"/>
      <c r="J32" s="96"/>
      <c r="K32" s="96"/>
      <c r="L32" s="96"/>
      <c r="M32" s="96"/>
      <c r="N32" s="96"/>
      <c r="O32" s="96"/>
      <c r="P32" s="109"/>
      <c r="R32" s="77">
        <f t="shared" si="1"/>
        <v>51</v>
      </c>
      <c r="S32" s="77">
        <f t="shared" si="2"/>
        <v>30</v>
      </c>
      <c r="T32" s="77" t="str">
        <f t="shared" si="3"/>
        <v>Glædesdrenge</v>
      </c>
      <c r="U32" s="75">
        <f t="shared" si="4"/>
        <v>0</v>
      </c>
    </row>
    <row r="33" spans="1:21">
      <c r="A33" s="120">
        <f>Sjak!A33</f>
        <v>31</v>
      </c>
      <c r="B33" s="4" t="str">
        <f>Sjak!B33</f>
        <v>Grip  (Udgået)</v>
      </c>
      <c r="C33" s="13">
        <f t="shared" si="5"/>
        <v>0</v>
      </c>
      <c r="D33" s="123">
        <f t="shared" si="0"/>
        <v>51</v>
      </c>
      <c r="E33" s="46">
        <v>0</v>
      </c>
      <c r="F33" s="46">
        <v>0</v>
      </c>
      <c r="G33" s="46">
        <v>0</v>
      </c>
      <c r="H33" s="46">
        <v>0</v>
      </c>
      <c r="I33" s="96"/>
      <c r="J33" s="96"/>
      <c r="K33" s="96"/>
      <c r="L33" s="96"/>
      <c r="M33" s="96"/>
      <c r="N33" s="96"/>
      <c r="O33" s="96"/>
      <c r="P33" s="109"/>
      <c r="R33" s="77">
        <f t="shared" si="1"/>
        <v>51</v>
      </c>
      <c r="S33" s="77">
        <f t="shared" si="2"/>
        <v>31</v>
      </c>
      <c r="T33" s="77" t="str">
        <f t="shared" si="3"/>
        <v>Grip  (Udgået)</v>
      </c>
      <c r="U33" s="75">
        <f t="shared" si="4"/>
        <v>0</v>
      </c>
    </row>
    <row r="34" spans="1:21">
      <c r="A34" s="120">
        <f>Sjak!A34</f>
        <v>32</v>
      </c>
      <c r="B34" s="4" t="str">
        <f>Sjak!B34</f>
        <v>Heidrun</v>
      </c>
      <c r="C34" s="13">
        <f t="shared" si="5"/>
        <v>120</v>
      </c>
      <c r="D34" s="123">
        <f t="shared" si="0"/>
        <v>31</v>
      </c>
      <c r="E34" s="46">
        <v>120</v>
      </c>
      <c r="F34" s="46">
        <v>169</v>
      </c>
      <c r="G34" s="46">
        <v>137</v>
      </c>
      <c r="H34" s="46">
        <v>85</v>
      </c>
      <c r="I34" s="96"/>
      <c r="J34" s="96"/>
      <c r="K34" s="96"/>
      <c r="L34" s="96"/>
      <c r="M34" s="96"/>
      <c r="N34" s="96"/>
      <c r="O34" s="96"/>
      <c r="P34" s="109"/>
      <c r="R34" s="77">
        <f t="shared" si="1"/>
        <v>31</v>
      </c>
      <c r="S34" s="77">
        <f t="shared" si="2"/>
        <v>32</v>
      </c>
      <c r="T34" s="77" t="str">
        <f t="shared" si="3"/>
        <v>Heidrun</v>
      </c>
      <c r="U34" s="75">
        <f t="shared" si="4"/>
        <v>120</v>
      </c>
    </row>
    <row r="35" spans="1:21">
      <c r="A35" s="120">
        <f>Sjak!A35</f>
        <v>33</v>
      </c>
      <c r="B35" s="4" t="str">
        <f>Sjak!B35</f>
        <v>Incaseof-A!</v>
      </c>
      <c r="C35" s="13">
        <f t="shared" si="5"/>
        <v>121</v>
      </c>
      <c r="D35" s="123">
        <f t="shared" ref="D35:D58" si="6">RANK(C35,C$3:C$60)</f>
        <v>30</v>
      </c>
      <c r="E35" s="46">
        <v>121</v>
      </c>
      <c r="F35" s="46">
        <v>141</v>
      </c>
      <c r="G35" s="46">
        <v>178</v>
      </c>
      <c r="H35" s="46">
        <v>75</v>
      </c>
      <c r="I35" s="96"/>
      <c r="J35" s="96"/>
      <c r="K35" s="96"/>
      <c r="L35" s="96"/>
      <c r="M35" s="96"/>
      <c r="N35" s="96"/>
      <c r="O35" s="96"/>
      <c r="P35" s="109"/>
      <c r="R35" s="77">
        <f t="shared" ref="R35:R60" si="7">D35</f>
        <v>30</v>
      </c>
      <c r="S35" s="77">
        <f t="shared" ref="S35:S60" si="8">A35</f>
        <v>33</v>
      </c>
      <c r="T35" s="77" t="str">
        <f t="shared" ref="T35:T60" si="9">B35</f>
        <v>Incaseof-A!</v>
      </c>
      <c r="U35" s="75">
        <f t="shared" ref="U35:U60" si="10">C35</f>
        <v>121</v>
      </c>
    </row>
    <row r="36" spans="1:21">
      <c r="A36" s="120">
        <f>Sjak!A36</f>
        <v>34</v>
      </c>
      <c r="B36" s="4" t="str">
        <f>Sjak!B36</f>
        <v>KaJoJo!</v>
      </c>
      <c r="C36" s="13">
        <f t="shared" si="5"/>
        <v>107</v>
      </c>
      <c r="D36" s="123">
        <f t="shared" si="6"/>
        <v>34</v>
      </c>
      <c r="E36" s="46">
        <v>107</v>
      </c>
      <c r="F36" s="46">
        <v>152</v>
      </c>
      <c r="G36" s="46">
        <v>132</v>
      </c>
      <c r="H36" s="46">
        <v>65</v>
      </c>
      <c r="I36" s="96"/>
      <c r="J36" s="96"/>
      <c r="K36" s="96"/>
      <c r="L36" s="96"/>
      <c r="M36" s="96"/>
      <c r="N36" s="96"/>
      <c r="O36" s="96"/>
      <c r="P36" s="109"/>
      <c r="R36" s="77">
        <f t="shared" si="7"/>
        <v>34</v>
      </c>
      <c r="S36" s="77">
        <f t="shared" si="8"/>
        <v>34</v>
      </c>
      <c r="T36" s="77" t="str">
        <f t="shared" si="9"/>
        <v>KaJoJo!</v>
      </c>
      <c r="U36" s="75">
        <f t="shared" si="10"/>
        <v>107</v>
      </c>
    </row>
    <row r="37" spans="1:21">
      <c r="A37" s="120">
        <f>Sjak!A37</f>
        <v>35</v>
      </c>
      <c r="B37" s="4" t="str">
        <f>Sjak!B37</f>
        <v>Kong Knud</v>
      </c>
      <c r="C37" s="13">
        <f t="shared" si="5"/>
        <v>146</v>
      </c>
      <c r="D37" s="123">
        <f t="shared" si="6"/>
        <v>19</v>
      </c>
      <c r="E37" s="46">
        <v>146</v>
      </c>
      <c r="F37" s="46">
        <v>133</v>
      </c>
      <c r="G37" s="46">
        <v>291</v>
      </c>
      <c r="H37" s="46">
        <v>50</v>
      </c>
      <c r="I37" s="96"/>
      <c r="J37" s="96"/>
      <c r="K37" s="96"/>
      <c r="L37" s="96"/>
      <c r="M37" s="96"/>
      <c r="N37" s="96"/>
      <c r="O37" s="96"/>
      <c r="P37" s="109"/>
      <c r="R37" s="77">
        <f t="shared" si="7"/>
        <v>19</v>
      </c>
      <c r="S37" s="77">
        <f t="shared" si="8"/>
        <v>35</v>
      </c>
      <c r="T37" s="77" t="str">
        <f t="shared" si="9"/>
        <v>Kong Knud</v>
      </c>
      <c r="U37" s="75">
        <f t="shared" si="10"/>
        <v>146</v>
      </c>
    </row>
    <row r="38" spans="1:21">
      <c r="A38" s="120">
        <f>Sjak!A38</f>
        <v>36</v>
      </c>
      <c r="B38" s="4" t="str">
        <f>Sjak!B38</f>
        <v>Afrodites Disciple</v>
      </c>
      <c r="C38" s="13">
        <f t="shared" si="5"/>
        <v>129</v>
      </c>
      <c r="D38" s="123">
        <f t="shared" si="6"/>
        <v>25</v>
      </c>
      <c r="E38" s="46">
        <v>129</v>
      </c>
      <c r="F38" s="46">
        <v>150</v>
      </c>
      <c r="G38" s="46">
        <v>168</v>
      </c>
      <c r="H38" s="46">
        <v>100</v>
      </c>
      <c r="I38" s="96"/>
      <c r="J38" s="96"/>
      <c r="K38" s="96"/>
      <c r="L38" s="96"/>
      <c r="M38" s="96"/>
      <c r="N38" s="96"/>
      <c r="O38" s="96"/>
      <c r="P38" s="109"/>
      <c r="R38" s="77">
        <f t="shared" si="7"/>
        <v>25</v>
      </c>
      <c r="S38" s="77">
        <f t="shared" si="8"/>
        <v>36</v>
      </c>
      <c r="T38" s="77" t="str">
        <f t="shared" si="9"/>
        <v>Afrodites Disciple</v>
      </c>
      <c r="U38" s="75">
        <f t="shared" si="10"/>
        <v>129</v>
      </c>
    </row>
    <row r="39" spans="1:21">
      <c r="A39" s="120">
        <f>Sjak!A39</f>
        <v>37</v>
      </c>
      <c r="B39" s="4" t="str">
        <f>Sjak!B39</f>
        <v>Ladies</v>
      </c>
      <c r="C39" s="13">
        <f t="shared" si="5"/>
        <v>60</v>
      </c>
      <c r="D39" s="123">
        <f t="shared" si="6"/>
        <v>45</v>
      </c>
      <c r="E39" s="46">
        <v>60</v>
      </c>
      <c r="F39" s="46">
        <v>139</v>
      </c>
      <c r="G39" s="46">
        <v>12</v>
      </c>
      <c r="H39" s="46">
        <v>45</v>
      </c>
      <c r="I39" s="96"/>
      <c r="J39" s="96"/>
      <c r="K39" s="96"/>
      <c r="L39" s="96"/>
      <c r="M39" s="96"/>
      <c r="N39" s="96"/>
      <c r="O39" s="96"/>
      <c r="P39" s="109"/>
      <c r="R39" s="77">
        <f t="shared" si="7"/>
        <v>45</v>
      </c>
      <c r="S39" s="77">
        <f t="shared" si="8"/>
        <v>37</v>
      </c>
      <c r="T39" s="77" t="str">
        <f t="shared" si="9"/>
        <v>Ladies</v>
      </c>
      <c r="U39" s="75">
        <f t="shared" si="10"/>
        <v>60</v>
      </c>
    </row>
    <row r="40" spans="1:21">
      <c r="A40" s="120">
        <f>Sjak!A40</f>
        <v>38</v>
      </c>
      <c r="B40" s="4" t="str">
        <f>Sjak!B40</f>
        <v>Le federation des scout (Udgået)</v>
      </c>
      <c r="C40" s="13">
        <f t="shared" si="5"/>
        <v>0</v>
      </c>
      <c r="D40" s="123">
        <f t="shared" si="6"/>
        <v>51</v>
      </c>
      <c r="E40" s="46">
        <v>0</v>
      </c>
      <c r="F40" s="46">
        <v>0</v>
      </c>
      <c r="G40" s="46">
        <v>0</v>
      </c>
      <c r="H40" s="46">
        <v>0</v>
      </c>
      <c r="I40" s="96"/>
      <c r="J40" s="96"/>
      <c r="K40" s="96"/>
      <c r="L40" s="96"/>
      <c r="M40" s="96"/>
      <c r="N40" s="96"/>
      <c r="O40" s="96"/>
      <c r="P40" s="109"/>
      <c r="R40" s="77">
        <f t="shared" si="7"/>
        <v>51</v>
      </c>
      <c r="S40" s="77">
        <f t="shared" si="8"/>
        <v>38</v>
      </c>
      <c r="T40" s="77" t="str">
        <f t="shared" si="9"/>
        <v>Le federation des scout (Udgået)</v>
      </c>
      <c r="U40" s="75">
        <f t="shared" si="10"/>
        <v>0</v>
      </c>
    </row>
    <row r="41" spans="1:21">
      <c r="A41" s="120">
        <f>Sjak!A41</f>
        <v>39</v>
      </c>
      <c r="B41" s="4" t="str">
        <f>Sjak!B41</f>
        <v>MC Rokke</v>
      </c>
      <c r="C41" s="13">
        <f t="shared" si="5"/>
        <v>154</v>
      </c>
      <c r="D41" s="123">
        <f t="shared" si="6"/>
        <v>13</v>
      </c>
      <c r="E41" s="46">
        <v>154</v>
      </c>
      <c r="F41" s="46">
        <v>170</v>
      </c>
      <c r="G41" s="46">
        <v>248</v>
      </c>
      <c r="H41" s="46">
        <v>80</v>
      </c>
      <c r="I41" s="96"/>
      <c r="J41" s="96"/>
      <c r="K41" s="96"/>
      <c r="L41" s="96"/>
      <c r="M41" s="96"/>
      <c r="N41" s="96"/>
      <c r="O41" s="96"/>
      <c r="P41" s="109"/>
      <c r="R41" s="77">
        <f t="shared" si="7"/>
        <v>13</v>
      </c>
      <c r="S41" s="77">
        <f t="shared" si="8"/>
        <v>39</v>
      </c>
      <c r="T41" s="77" t="str">
        <f t="shared" si="9"/>
        <v>MC Rokke</v>
      </c>
      <c r="U41" s="75">
        <f t="shared" si="10"/>
        <v>154</v>
      </c>
    </row>
    <row r="42" spans="1:21">
      <c r="A42" s="120">
        <f>Sjak!A42</f>
        <v>40</v>
      </c>
      <c r="B42" s="4" t="str">
        <f>Sjak!B42</f>
        <v>Mig og Morten</v>
      </c>
      <c r="C42" s="13">
        <f t="shared" si="5"/>
        <v>115</v>
      </c>
      <c r="D42" s="123">
        <f t="shared" si="6"/>
        <v>32</v>
      </c>
      <c r="E42" s="46">
        <v>115</v>
      </c>
      <c r="F42" s="46">
        <v>160</v>
      </c>
      <c r="G42" s="46">
        <v>132</v>
      </c>
      <c r="H42" s="46">
        <v>80</v>
      </c>
      <c r="I42" s="96"/>
      <c r="J42" s="96"/>
      <c r="K42" s="96"/>
      <c r="L42" s="96"/>
      <c r="M42" s="96"/>
      <c r="N42" s="96"/>
      <c r="O42" s="96"/>
      <c r="P42" s="109"/>
      <c r="R42" s="77">
        <f t="shared" si="7"/>
        <v>32</v>
      </c>
      <c r="S42" s="77">
        <f t="shared" si="8"/>
        <v>40</v>
      </c>
      <c r="T42" s="77" t="str">
        <f t="shared" si="9"/>
        <v>Mig og Morten</v>
      </c>
      <c r="U42" s="75">
        <f t="shared" si="10"/>
        <v>115</v>
      </c>
    </row>
    <row r="43" spans="1:21">
      <c r="A43" s="120">
        <f>Sjak!A43</f>
        <v>41</v>
      </c>
      <c r="B43" s="4" t="str">
        <f>Sjak!B43</f>
        <v>NAG</v>
      </c>
      <c r="C43" s="13">
        <f t="shared" si="5"/>
        <v>178</v>
      </c>
      <c r="D43" s="123">
        <f t="shared" si="6"/>
        <v>9</v>
      </c>
      <c r="E43" s="46">
        <v>178</v>
      </c>
      <c r="F43" s="46">
        <v>119</v>
      </c>
      <c r="G43" s="46">
        <v>350</v>
      </c>
      <c r="H43" s="46">
        <v>110</v>
      </c>
      <c r="I43" s="96"/>
      <c r="J43" s="96"/>
      <c r="K43" s="96"/>
      <c r="L43" s="96"/>
      <c r="M43" s="96"/>
      <c r="N43" s="96"/>
      <c r="O43" s="96"/>
      <c r="P43" s="109"/>
      <c r="R43" s="77">
        <f t="shared" si="7"/>
        <v>9</v>
      </c>
      <c r="S43" s="77">
        <f t="shared" si="8"/>
        <v>41</v>
      </c>
      <c r="T43" s="77" t="str">
        <f t="shared" si="9"/>
        <v>NAG</v>
      </c>
      <c r="U43" s="75">
        <f t="shared" si="10"/>
        <v>178</v>
      </c>
    </row>
    <row r="44" spans="1:21">
      <c r="A44" s="120">
        <f>Sjak!A44</f>
        <v>42</v>
      </c>
      <c r="B44" s="4" t="str">
        <f>Sjak!B44</f>
        <v>Old spice</v>
      </c>
      <c r="C44" s="13">
        <f t="shared" si="5"/>
        <v>39</v>
      </c>
      <c r="D44" s="123">
        <f t="shared" si="6"/>
        <v>49</v>
      </c>
      <c r="E44" s="46">
        <v>39</v>
      </c>
      <c r="F44" s="46">
        <v>31</v>
      </c>
      <c r="G44" s="46">
        <v>25</v>
      </c>
      <c r="H44" s="46">
        <v>70</v>
      </c>
      <c r="I44" s="96"/>
      <c r="J44" s="96"/>
      <c r="K44" s="96"/>
      <c r="L44" s="96"/>
      <c r="M44" s="96"/>
      <c r="N44" s="96"/>
      <c r="O44" s="96"/>
      <c r="P44" s="109"/>
      <c r="R44" s="77">
        <f t="shared" si="7"/>
        <v>49</v>
      </c>
      <c r="S44" s="77">
        <f t="shared" si="8"/>
        <v>42</v>
      </c>
      <c r="T44" s="77" t="str">
        <f t="shared" si="9"/>
        <v>Old spice</v>
      </c>
      <c r="U44" s="75">
        <f t="shared" si="10"/>
        <v>39</v>
      </c>
    </row>
    <row r="45" spans="1:21">
      <c r="A45" s="120">
        <f>Sjak!A45</f>
        <v>43</v>
      </c>
      <c r="B45" s="4" t="str">
        <f>Sjak!B45</f>
        <v>Pøllepus og Co  (Udgået)</v>
      </c>
      <c r="C45" s="13">
        <f t="shared" si="5"/>
        <v>0</v>
      </c>
      <c r="D45" s="123">
        <f t="shared" si="6"/>
        <v>51</v>
      </c>
      <c r="E45" s="46">
        <v>0</v>
      </c>
      <c r="F45" s="46">
        <v>0</v>
      </c>
      <c r="G45" s="46">
        <v>0</v>
      </c>
      <c r="H45" s="46">
        <v>0</v>
      </c>
      <c r="I45" s="96"/>
      <c r="J45" s="96"/>
      <c r="K45" s="96"/>
      <c r="L45" s="96"/>
      <c r="M45" s="96"/>
      <c r="N45" s="96"/>
      <c r="O45" s="96"/>
      <c r="P45" s="109"/>
      <c r="R45" s="77">
        <f t="shared" si="7"/>
        <v>51</v>
      </c>
      <c r="S45" s="77">
        <f t="shared" si="8"/>
        <v>43</v>
      </c>
      <c r="T45" s="77" t="str">
        <f t="shared" si="9"/>
        <v>Pøllepus og Co  (Udgået)</v>
      </c>
      <c r="U45" s="75">
        <f t="shared" si="10"/>
        <v>0</v>
      </c>
    </row>
    <row r="46" spans="1:21">
      <c r="A46" s="120">
        <f>Sjak!A46</f>
        <v>44</v>
      </c>
      <c r="B46" s="4" t="str">
        <f>Sjak!B46</f>
        <v>Robustus</v>
      </c>
      <c r="C46" s="13">
        <f t="shared" si="5"/>
        <v>98</v>
      </c>
      <c r="D46" s="123">
        <f t="shared" si="6"/>
        <v>38</v>
      </c>
      <c r="E46" s="46">
        <v>98</v>
      </c>
      <c r="F46" s="46">
        <v>87</v>
      </c>
      <c r="G46" s="46">
        <v>188</v>
      </c>
      <c r="H46" s="46">
        <v>45</v>
      </c>
      <c r="I46" s="96"/>
      <c r="J46" s="96"/>
      <c r="K46" s="96"/>
      <c r="L46" s="96"/>
      <c r="M46" s="96"/>
      <c r="N46" s="96"/>
      <c r="O46" s="96"/>
      <c r="P46" s="109"/>
      <c r="R46" s="77">
        <f t="shared" si="7"/>
        <v>38</v>
      </c>
      <c r="S46" s="77">
        <f t="shared" si="8"/>
        <v>44</v>
      </c>
      <c r="T46" s="77" t="str">
        <f t="shared" si="9"/>
        <v>Robustus</v>
      </c>
      <c r="U46" s="75">
        <f t="shared" si="10"/>
        <v>98</v>
      </c>
    </row>
    <row r="47" spans="1:21">
      <c r="A47" s="120">
        <f>Sjak!A47</f>
        <v>45</v>
      </c>
      <c r="B47" s="4" t="str">
        <f>Sjak!B47</f>
        <v>Saiphsation</v>
      </c>
      <c r="C47" s="13">
        <f t="shared" si="5"/>
        <v>184</v>
      </c>
      <c r="D47" s="123">
        <f t="shared" si="6"/>
        <v>7</v>
      </c>
      <c r="E47" s="46">
        <v>184</v>
      </c>
      <c r="F47" s="46">
        <v>150</v>
      </c>
      <c r="G47" s="46">
        <v>255</v>
      </c>
      <c r="H47" s="46">
        <v>190</v>
      </c>
      <c r="I47" s="96"/>
      <c r="J47" s="96"/>
      <c r="K47" s="96"/>
      <c r="L47" s="96"/>
      <c r="M47" s="96"/>
      <c r="N47" s="96"/>
      <c r="O47" s="96"/>
      <c r="P47" s="109"/>
      <c r="R47" s="77">
        <f t="shared" si="7"/>
        <v>7</v>
      </c>
      <c r="S47" s="77">
        <f t="shared" si="8"/>
        <v>45</v>
      </c>
      <c r="T47" s="77" t="str">
        <f t="shared" si="9"/>
        <v>Saiphsation</v>
      </c>
      <c r="U47" s="75">
        <f t="shared" si="10"/>
        <v>184</v>
      </c>
    </row>
    <row r="48" spans="1:21">
      <c r="A48" s="120">
        <f>Sjak!A48</f>
        <v>46</v>
      </c>
      <c r="B48" s="4" t="str">
        <f>Sjak!B48</f>
        <v>Sirius II</v>
      </c>
      <c r="C48" s="13">
        <f t="shared" si="5"/>
        <v>83</v>
      </c>
      <c r="D48" s="123">
        <f t="shared" si="6"/>
        <v>41</v>
      </c>
      <c r="E48" s="46">
        <v>83</v>
      </c>
      <c r="F48" s="46">
        <v>98</v>
      </c>
      <c r="G48" s="46">
        <v>106</v>
      </c>
      <c r="H48" s="46">
        <v>65</v>
      </c>
      <c r="I48" s="96"/>
      <c r="J48" s="96"/>
      <c r="K48" s="96"/>
      <c r="L48" s="96"/>
      <c r="M48" s="96"/>
      <c r="N48" s="96"/>
      <c r="O48" s="96"/>
      <c r="P48" s="109"/>
      <c r="R48" s="77">
        <f t="shared" si="7"/>
        <v>41</v>
      </c>
      <c r="S48" s="77">
        <f t="shared" si="8"/>
        <v>46</v>
      </c>
      <c r="T48" s="77" t="str">
        <f t="shared" si="9"/>
        <v>Sirius II</v>
      </c>
      <c r="U48" s="75">
        <f t="shared" si="10"/>
        <v>83</v>
      </c>
    </row>
    <row r="49" spans="1:21">
      <c r="A49" s="120">
        <f>Sjak!A49</f>
        <v>47</v>
      </c>
      <c r="B49" s="4" t="str">
        <f>Sjak!B49</f>
        <v>Sjak Najs Majs</v>
      </c>
      <c r="C49" s="13">
        <f t="shared" si="5"/>
        <v>107</v>
      </c>
      <c r="D49" s="123">
        <f t="shared" si="6"/>
        <v>34</v>
      </c>
      <c r="E49" s="46">
        <v>107</v>
      </c>
      <c r="F49" s="46">
        <v>122</v>
      </c>
      <c r="G49" s="46">
        <v>121</v>
      </c>
      <c r="H49" s="46">
        <v>105</v>
      </c>
      <c r="I49" s="96"/>
      <c r="J49" s="96"/>
      <c r="K49" s="96"/>
      <c r="L49" s="96"/>
      <c r="M49" s="96"/>
      <c r="N49" s="96"/>
      <c r="O49" s="96"/>
      <c r="P49" s="109"/>
      <c r="R49" s="77">
        <f t="shared" si="7"/>
        <v>34</v>
      </c>
      <c r="S49" s="77">
        <f t="shared" si="8"/>
        <v>47</v>
      </c>
      <c r="T49" s="77" t="str">
        <f t="shared" si="9"/>
        <v>Sjak Najs Majs</v>
      </c>
      <c r="U49" s="75">
        <f t="shared" si="10"/>
        <v>107</v>
      </c>
    </row>
    <row r="50" spans="1:21">
      <c r="A50" s="120">
        <f>Sjak!A50</f>
        <v>48</v>
      </c>
      <c r="B50" s="4" t="str">
        <f>Sjak!B50</f>
        <v>Skovmænd</v>
      </c>
      <c r="C50" s="13">
        <f t="shared" si="5"/>
        <v>108</v>
      </c>
      <c r="D50" s="123">
        <f t="shared" si="6"/>
        <v>33</v>
      </c>
      <c r="E50" s="46">
        <v>108</v>
      </c>
      <c r="F50" s="46">
        <v>99</v>
      </c>
      <c r="G50" s="46">
        <v>211</v>
      </c>
      <c r="H50" s="46">
        <v>40</v>
      </c>
      <c r="I50" s="96"/>
      <c r="J50" s="96"/>
      <c r="K50" s="96"/>
      <c r="L50" s="96"/>
      <c r="M50" s="96"/>
      <c r="N50" s="96"/>
      <c r="O50" s="96"/>
      <c r="P50" s="109"/>
      <c r="R50" s="77">
        <f t="shared" si="7"/>
        <v>33</v>
      </c>
      <c r="S50" s="77">
        <f t="shared" si="8"/>
        <v>48</v>
      </c>
      <c r="T50" s="77" t="str">
        <f t="shared" si="9"/>
        <v>Skovmænd</v>
      </c>
      <c r="U50" s="75">
        <f t="shared" si="10"/>
        <v>108</v>
      </c>
    </row>
    <row r="51" spans="1:21">
      <c r="A51" s="120">
        <f>Sjak!A51</f>
        <v>49</v>
      </c>
      <c r="B51" s="4" t="str">
        <f>Sjak!B51</f>
        <v>Spis nu pillen Pocahontas</v>
      </c>
      <c r="C51" s="13">
        <f t="shared" si="5"/>
        <v>214</v>
      </c>
      <c r="D51" s="123">
        <f t="shared" si="6"/>
        <v>5</v>
      </c>
      <c r="E51" s="46">
        <v>214</v>
      </c>
      <c r="F51" s="46">
        <v>217</v>
      </c>
      <c r="G51" s="46">
        <v>418</v>
      </c>
      <c r="H51" s="46">
        <v>60</v>
      </c>
      <c r="I51" s="96"/>
      <c r="J51" s="96"/>
      <c r="K51" s="96"/>
      <c r="L51" s="96"/>
      <c r="M51" s="96"/>
      <c r="N51" s="96"/>
      <c r="O51" s="96"/>
      <c r="P51" s="109"/>
      <c r="R51" s="77">
        <f t="shared" si="7"/>
        <v>5</v>
      </c>
      <c r="S51" s="77">
        <f t="shared" si="8"/>
        <v>49</v>
      </c>
      <c r="T51" s="77" t="str">
        <f t="shared" si="9"/>
        <v>Spis nu pillen Pocahontas</v>
      </c>
      <c r="U51" s="75">
        <f t="shared" si="10"/>
        <v>214</v>
      </c>
    </row>
    <row r="52" spans="1:21">
      <c r="A52" s="120">
        <f>Sjak!A52</f>
        <v>50</v>
      </c>
      <c r="B52" s="4" t="str">
        <f>Sjak!B52</f>
        <v>Team Colleruphus</v>
      </c>
      <c r="C52" s="13">
        <f t="shared" si="5"/>
        <v>86</v>
      </c>
      <c r="D52" s="123">
        <f t="shared" si="6"/>
        <v>40</v>
      </c>
      <c r="E52" s="46">
        <v>86</v>
      </c>
      <c r="F52" s="46">
        <v>135</v>
      </c>
      <c r="G52" s="46">
        <v>95</v>
      </c>
      <c r="H52" s="46">
        <v>50</v>
      </c>
      <c r="I52" s="96"/>
      <c r="J52" s="96"/>
      <c r="K52" s="96"/>
      <c r="L52" s="96"/>
      <c r="M52" s="96"/>
      <c r="N52" s="96"/>
      <c r="O52" s="96"/>
      <c r="P52" s="109"/>
      <c r="R52" s="77">
        <f t="shared" si="7"/>
        <v>40</v>
      </c>
      <c r="S52" s="77">
        <f t="shared" si="8"/>
        <v>50</v>
      </c>
      <c r="T52" s="77" t="str">
        <f t="shared" si="9"/>
        <v>Team Colleruphus</v>
      </c>
      <c r="U52" s="75">
        <f t="shared" si="10"/>
        <v>86</v>
      </c>
    </row>
    <row r="53" spans="1:21">
      <c r="A53" s="120">
        <f>Sjak!A53</f>
        <v>51</v>
      </c>
      <c r="B53" s="4" t="str">
        <f>Sjak!B53</f>
        <v>The Big Lebowskis</v>
      </c>
      <c r="C53" s="13">
        <f t="shared" si="5"/>
        <v>57</v>
      </c>
      <c r="D53" s="123">
        <f t="shared" si="6"/>
        <v>46</v>
      </c>
      <c r="E53" s="46">
        <v>57</v>
      </c>
      <c r="F53" s="46">
        <v>85</v>
      </c>
      <c r="G53" s="46">
        <v>52</v>
      </c>
      <c r="H53" s="46">
        <v>50</v>
      </c>
      <c r="I53" s="96"/>
      <c r="J53" s="96"/>
      <c r="K53" s="96"/>
      <c r="L53" s="96"/>
      <c r="M53" s="96"/>
      <c r="N53" s="96"/>
      <c r="O53" s="96"/>
      <c r="P53" s="109"/>
      <c r="R53" s="77">
        <f t="shared" si="7"/>
        <v>46</v>
      </c>
      <c r="S53" s="77">
        <f t="shared" si="8"/>
        <v>51</v>
      </c>
      <c r="T53" s="77" t="str">
        <f t="shared" si="9"/>
        <v>The Big Lebowskis</v>
      </c>
      <c r="U53" s="75">
        <f t="shared" si="10"/>
        <v>57</v>
      </c>
    </row>
    <row r="54" spans="1:21">
      <c r="A54" s="120">
        <f>Sjak!A54</f>
        <v>52</v>
      </c>
      <c r="B54" s="4" t="str">
        <f>Sjak!B54</f>
        <v>Tin Gonic</v>
      </c>
      <c r="C54" s="13">
        <f t="shared" si="5"/>
        <v>150</v>
      </c>
      <c r="D54" s="123">
        <f t="shared" si="6"/>
        <v>16</v>
      </c>
      <c r="E54" s="46">
        <v>150</v>
      </c>
      <c r="F54" s="46">
        <v>116</v>
      </c>
      <c r="G54" s="46">
        <v>272</v>
      </c>
      <c r="H54" s="46">
        <v>100</v>
      </c>
      <c r="I54" s="96"/>
      <c r="J54" s="96"/>
      <c r="K54" s="96"/>
      <c r="L54" s="96"/>
      <c r="M54" s="96"/>
      <c r="N54" s="96"/>
      <c r="O54" s="96"/>
      <c r="P54" s="109"/>
      <c r="R54" s="77">
        <f t="shared" si="7"/>
        <v>16</v>
      </c>
      <c r="S54" s="77">
        <f t="shared" si="8"/>
        <v>52</v>
      </c>
      <c r="T54" s="77" t="str">
        <f t="shared" si="9"/>
        <v>Tin Gonic</v>
      </c>
      <c r="U54" s="75">
        <f t="shared" si="10"/>
        <v>150</v>
      </c>
    </row>
    <row r="55" spans="1:21">
      <c r="A55" s="120">
        <f>Sjak!A55</f>
        <v>53</v>
      </c>
      <c r="B55" s="4" t="str">
        <f>Sjak!B55</f>
        <v>TjuBang!</v>
      </c>
      <c r="C55" s="13">
        <f t="shared" si="5"/>
        <v>150</v>
      </c>
      <c r="D55" s="123">
        <f t="shared" si="6"/>
        <v>16</v>
      </c>
      <c r="E55" s="46">
        <v>150</v>
      </c>
      <c r="F55" s="46">
        <v>232</v>
      </c>
      <c r="G55" s="46">
        <v>214</v>
      </c>
      <c r="H55" s="46">
        <v>40</v>
      </c>
      <c r="I55" s="96"/>
      <c r="J55" s="96"/>
      <c r="K55" s="96"/>
      <c r="L55" s="96"/>
      <c r="M55" s="96"/>
      <c r="N55" s="96"/>
      <c r="O55" s="96"/>
      <c r="P55" s="109"/>
      <c r="R55" s="77">
        <f t="shared" si="7"/>
        <v>16</v>
      </c>
      <c r="S55" s="77">
        <f t="shared" si="8"/>
        <v>53</v>
      </c>
      <c r="T55" s="77" t="str">
        <f t="shared" si="9"/>
        <v>TjuBang!</v>
      </c>
      <c r="U55" s="75">
        <f t="shared" si="10"/>
        <v>150</v>
      </c>
    </row>
    <row r="56" spans="1:21">
      <c r="A56" s="120">
        <f>Sjak!A56</f>
        <v>54</v>
      </c>
      <c r="B56" s="4" t="str">
        <f>Sjak!B56</f>
        <v>Tom</v>
      </c>
      <c r="C56" s="13">
        <f t="shared" si="5"/>
        <v>142</v>
      </c>
      <c r="D56" s="123">
        <f t="shared" si="6"/>
        <v>21</v>
      </c>
      <c r="E56" s="46">
        <v>142</v>
      </c>
      <c r="F56" s="46">
        <v>207</v>
      </c>
      <c r="G56" s="46">
        <v>160</v>
      </c>
      <c r="H56" s="46">
        <v>95</v>
      </c>
      <c r="I56" s="96"/>
      <c r="J56" s="96"/>
      <c r="K56" s="96"/>
      <c r="L56" s="96"/>
      <c r="M56" s="96"/>
      <c r="N56" s="96"/>
      <c r="O56" s="96"/>
      <c r="P56" s="109"/>
      <c r="R56" s="77">
        <f t="shared" si="7"/>
        <v>21</v>
      </c>
      <c r="S56" s="77">
        <f t="shared" si="8"/>
        <v>54</v>
      </c>
      <c r="T56" s="77" t="str">
        <f t="shared" si="9"/>
        <v>Tom</v>
      </c>
      <c r="U56" s="75">
        <f t="shared" si="10"/>
        <v>142</v>
      </c>
    </row>
    <row r="57" spans="1:21">
      <c r="A57" s="120">
        <f>Sjak!A57</f>
        <v>55</v>
      </c>
      <c r="B57" s="4" t="str">
        <f>Sjak!B57</f>
        <v>Tunge Tut  (Udgået)</v>
      </c>
      <c r="C57" s="13">
        <f t="shared" si="5"/>
        <v>0</v>
      </c>
      <c r="D57" s="123">
        <f t="shared" si="6"/>
        <v>51</v>
      </c>
      <c r="E57" s="46">
        <v>0</v>
      </c>
      <c r="F57" s="46">
        <v>0</v>
      </c>
      <c r="G57" s="46">
        <v>0</v>
      </c>
      <c r="H57" s="46">
        <v>0</v>
      </c>
      <c r="I57" s="96"/>
      <c r="J57" s="96"/>
      <c r="K57" s="96"/>
      <c r="L57" s="96"/>
      <c r="M57" s="96"/>
      <c r="N57" s="96"/>
      <c r="O57" s="96"/>
      <c r="P57" s="109"/>
      <c r="R57" s="77">
        <f t="shared" si="7"/>
        <v>51</v>
      </c>
      <c r="S57" s="77">
        <f t="shared" si="8"/>
        <v>55</v>
      </c>
      <c r="T57" s="77" t="str">
        <f t="shared" si="9"/>
        <v>Tunge Tut  (Udgået)</v>
      </c>
      <c r="U57" s="75">
        <f t="shared" si="10"/>
        <v>0</v>
      </c>
    </row>
    <row r="58" spans="1:21">
      <c r="A58" s="120">
        <f>Sjak!A58</f>
        <v>56</v>
      </c>
      <c r="B58" s="4" t="str">
        <f>Sjak!B58</f>
        <v>Vibrio</v>
      </c>
      <c r="C58" s="13">
        <f t="shared" si="5"/>
        <v>176</v>
      </c>
      <c r="D58" s="123">
        <f t="shared" si="6"/>
        <v>11</v>
      </c>
      <c r="E58" s="46">
        <v>176</v>
      </c>
      <c r="F58" s="46">
        <v>134</v>
      </c>
      <c r="G58" s="46">
        <v>383</v>
      </c>
      <c r="H58" s="46">
        <v>55</v>
      </c>
      <c r="I58" s="96"/>
      <c r="J58" s="96"/>
      <c r="K58" s="96"/>
      <c r="L58" s="96"/>
      <c r="M58" s="96"/>
      <c r="N58" s="96"/>
      <c r="O58" s="96"/>
      <c r="P58" s="109"/>
      <c r="R58" s="77">
        <f t="shared" si="7"/>
        <v>11</v>
      </c>
      <c r="S58" s="77">
        <f t="shared" si="8"/>
        <v>56</v>
      </c>
      <c r="T58" s="77" t="str">
        <f t="shared" si="9"/>
        <v>Vibrio</v>
      </c>
      <c r="U58" s="75">
        <f t="shared" si="10"/>
        <v>176</v>
      </c>
    </row>
    <row r="59" spans="1:21">
      <c r="A59" s="1"/>
      <c r="B59" s="1"/>
      <c r="C59" s="1"/>
      <c r="D59" s="1"/>
      <c r="E59" s="1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109"/>
      <c r="R59" s="77">
        <f t="shared" si="7"/>
        <v>0</v>
      </c>
      <c r="S59" s="77">
        <f t="shared" si="8"/>
        <v>0</v>
      </c>
      <c r="T59" s="77">
        <f t="shared" si="9"/>
        <v>0</v>
      </c>
      <c r="U59" s="75">
        <f t="shared" si="10"/>
        <v>0</v>
      </c>
    </row>
    <row r="60" spans="1:21">
      <c r="A60" s="1"/>
      <c r="B60" s="1"/>
      <c r="C60" s="1"/>
      <c r="D60" s="1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109"/>
      <c r="R60" s="77">
        <f t="shared" si="7"/>
        <v>0</v>
      </c>
      <c r="S60" s="77">
        <f t="shared" si="8"/>
        <v>0</v>
      </c>
      <c r="T60" s="77">
        <f t="shared" si="9"/>
        <v>0</v>
      </c>
      <c r="U60" s="75">
        <f t="shared" si="10"/>
        <v>0</v>
      </c>
    </row>
  </sheetData>
  <mergeCells count="4">
    <mergeCell ref="C1:D1"/>
    <mergeCell ref="E1:G1"/>
    <mergeCell ref="H1:I1"/>
    <mergeCell ref="J1:L1"/>
  </mergeCells>
  <phoneticPr fontId="2" type="noConversion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>
    <oddHeader>&amp;L&amp;"Arial,Fed"Sværdkamp 2013&amp;"Arial,Kursiv"&amp;A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W60"/>
  <sheetViews>
    <sheetView workbookViewId="0">
      <pane ySplit="2" topLeftCell="A30" activePane="bottomLeft" state="frozen"/>
      <selection activeCell="P30" sqref="P30"/>
      <selection pane="bottomLeft" activeCell="F20" sqref="F20"/>
    </sheetView>
  </sheetViews>
  <sheetFormatPr defaultRowHeight="11.25"/>
  <cols>
    <col min="1" max="1" width="6" style="1" bestFit="1" customWidth="1"/>
    <col min="2" max="2" width="22.85546875" style="1" bestFit="1" customWidth="1"/>
    <col min="3" max="3" width="5" style="1" bestFit="1" customWidth="1"/>
    <col min="4" max="4" width="5.28515625" style="1" customWidth="1"/>
    <col min="5" max="5" width="15.85546875" style="1" bestFit="1" customWidth="1"/>
    <col min="6" max="6" width="14.42578125" style="1" bestFit="1" customWidth="1"/>
    <col min="7" max="7" width="14" style="1" bestFit="1" customWidth="1"/>
    <col min="8" max="8" width="13.28515625" style="1" bestFit="1" customWidth="1"/>
    <col min="9" max="9" width="12.85546875" style="1" bestFit="1" customWidth="1"/>
    <col min="10" max="10" width="13.140625" style="1" bestFit="1" customWidth="1"/>
    <col min="11" max="11" width="10.140625" style="1" bestFit="1" customWidth="1"/>
    <col min="12" max="12" width="5.42578125" style="1" bestFit="1" customWidth="1"/>
    <col min="13" max="13" width="14.140625" style="1" bestFit="1" customWidth="1"/>
    <col min="14" max="14" width="4.5703125" style="1" bestFit="1" customWidth="1"/>
    <col min="15" max="15" width="9.140625" style="1"/>
    <col min="16" max="16" width="6.140625" style="1" hidden="1" customWidth="1"/>
    <col min="17" max="17" width="5.42578125" style="1" hidden="1" customWidth="1"/>
    <col min="18" max="18" width="22.85546875" style="1" hidden="1" customWidth="1"/>
    <col min="19" max="19" width="6.140625" style="1" hidden="1" customWidth="1"/>
    <col min="20" max="16384" width="9.140625" style="1"/>
  </cols>
  <sheetData>
    <row r="1" spans="1:19" ht="12.75" customHeight="1">
      <c r="A1" s="5" t="s">
        <v>9</v>
      </c>
      <c r="B1" s="11">
        <v>150</v>
      </c>
      <c r="C1" s="196" t="s">
        <v>11</v>
      </c>
      <c r="D1" s="197"/>
      <c r="E1" s="203" t="s">
        <v>4</v>
      </c>
      <c r="F1" s="204"/>
      <c r="G1" s="204"/>
      <c r="H1" s="204"/>
      <c r="I1" s="205"/>
    </row>
    <row r="2" spans="1:19" ht="12" thickBot="1">
      <c r="A2" s="6" t="s">
        <v>8</v>
      </c>
      <c r="B2" s="9" t="s">
        <v>1</v>
      </c>
      <c r="C2" s="41" t="s">
        <v>12</v>
      </c>
      <c r="D2" s="42" t="s">
        <v>15</v>
      </c>
      <c r="E2" s="40" t="s">
        <v>124</v>
      </c>
      <c r="F2" s="40" t="s">
        <v>125</v>
      </c>
      <c r="G2" s="40" t="s">
        <v>126</v>
      </c>
      <c r="H2" s="40" t="s">
        <v>127</v>
      </c>
      <c r="I2" s="117" t="s">
        <v>128</v>
      </c>
      <c r="J2" s="116"/>
      <c r="K2" s="116"/>
      <c r="L2" s="116"/>
      <c r="M2" s="116"/>
      <c r="N2" s="116"/>
      <c r="P2" s="73" t="s">
        <v>15</v>
      </c>
      <c r="Q2" s="73" t="s">
        <v>8</v>
      </c>
      <c r="R2" s="73" t="s">
        <v>1</v>
      </c>
      <c r="S2" s="73" t="s">
        <v>12</v>
      </c>
    </row>
    <row r="3" spans="1:19">
      <c r="A3" s="3">
        <f>Sjak!A3</f>
        <v>1</v>
      </c>
      <c r="B3" s="4" t="str">
        <f>Sjak!B3</f>
        <v>L.I.M</v>
      </c>
      <c r="C3" s="13">
        <f>INT($B$1/MAX($I$3:$I$58)*I3)</f>
        <v>128</v>
      </c>
      <c r="D3" s="14">
        <f t="shared" ref="D3:D34" si="0">RANK(C3,C$3:C$60)</f>
        <v>6</v>
      </c>
      <c r="E3" s="78">
        <v>1100</v>
      </c>
      <c r="F3" s="78">
        <v>8</v>
      </c>
      <c r="G3" s="78">
        <v>2</v>
      </c>
      <c r="H3" s="78">
        <v>0</v>
      </c>
      <c r="I3" s="69">
        <v>1760</v>
      </c>
      <c r="J3" s="109"/>
      <c r="K3" s="96"/>
      <c r="L3" s="96"/>
      <c r="M3" s="96"/>
      <c r="N3" s="109"/>
      <c r="P3" s="73">
        <f t="shared" ref="P3:P34" si="1">D3</f>
        <v>6</v>
      </c>
      <c r="Q3" s="73">
        <f t="shared" ref="Q3:Q34" si="2">A3</f>
        <v>1</v>
      </c>
      <c r="R3" s="73" t="str">
        <f t="shared" ref="R3:R34" si="3">B3</f>
        <v>L.I.M</v>
      </c>
      <c r="S3" s="73">
        <f>C3</f>
        <v>128</v>
      </c>
    </row>
    <row r="4" spans="1:19">
      <c r="A4" s="3">
        <f>Sjak!A4</f>
        <v>2</v>
      </c>
      <c r="B4" s="4" t="str">
        <f>Sjak!B4</f>
        <v>BE-ton</v>
      </c>
      <c r="C4" s="13">
        <f t="shared" ref="C4:C60" si="4">INT($B$1/MAX($I$3:$I$58)*I4)</f>
        <v>105</v>
      </c>
      <c r="D4" s="14">
        <f>RANK(C4,C$3:C$60)</f>
        <v>14</v>
      </c>
      <c r="E4" s="78">
        <v>985</v>
      </c>
      <c r="F4" s="78">
        <v>7</v>
      </c>
      <c r="G4" s="78">
        <v>2</v>
      </c>
      <c r="H4" s="78">
        <v>1</v>
      </c>
      <c r="I4" s="69">
        <v>1435</v>
      </c>
      <c r="J4" s="109"/>
      <c r="K4" s="96"/>
      <c r="L4" s="96"/>
      <c r="M4" s="96"/>
      <c r="N4" s="20"/>
      <c r="P4" s="73">
        <f t="shared" si="1"/>
        <v>14</v>
      </c>
      <c r="Q4" s="73">
        <f t="shared" si="2"/>
        <v>2</v>
      </c>
      <c r="R4" s="73" t="str">
        <f t="shared" si="3"/>
        <v>BE-ton</v>
      </c>
      <c r="S4" s="73">
        <f t="shared" ref="S4:S34" si="5">C4</f>
        <v>105</v>
      </c>
    </row>
    <row r="5" spans="1:19">
      <c r="A5" s="3">
        <f>Sjak!A5</f>
        <v>3</v>
      </c>
      <c r="B5" s="4" t="str">
        <f>Sjak!B5</f>
        <v>A!</v>
      </c>
      <c r="C5" s="13">
        <f t="shared" si="4"/>
        <v>150</v>
      </c>
      <c r="D5" s="14">
        <f t="shared" si="0"/>
        <v>1</v>
      </c>
      <c r="E5" s="78">
        <v>1100</v>
      </c>
      <c r="F5" s="78">
        <v>8</v>
      </c>
      <c r="G5" s="78">
        <v>1</v>
      </c>
      <c r="H5" s="78">
        <v>1</v>
      </c>
      <c r="I5" s="69">
        <v>2050</v>
      </c>
      <c r="J5" s="96"/>
      <c r="K5" s="96"/>
      <c r="L5" s="96"/>
      <c r="M5" s="96"/>
      <c r="N5" s="20"/>
      <c r="P5" s="73">
        <f t="shared" si="1"/>
        <v>1</v>
      </c>
      <c r="Q5" s="73">
        <f t="shared" si="2"/>
        <v>3</v>
      </c>
      <c r="R5" s="73" t="str">
        <f t="shared" si="3"/>
        <v>A!</v>
      </c>
      <c r="S5" s="73">
        <f t="shared" si="5"/>
        <v>150</v>
      </c>
    </row>
    <row r="6" spans="1:19">
      <c r="A6" s="3">
        <f>Sjak!A6</f>
        <v>4</v>
      </c>
      <c r="B6" s="4" t="str">
        <f>Sjak!B6</f>
        <v>Ascend</v>
      </c>
      <c r="C6" s="13">
        <f t="shared" si="4"/>
        <v>134</v>
      </c>
      <c r="D6" s="14">
        <f t="shared" si="0"/>
        <v>4</v>
      </c>
      <c r="E6" s="78">
        <v>1100</v>
      </c>
      <c r="F6" s="78">
        <v>8</v>
      </c>
      <c r="G6" s="78">
        <v>1</v>
      </c>
      <c r="H6" s="78">
        <v>1</v>
      </c>
      <c r="I6" s="69">
        <v>1840</v>
      </c>
      <c r="J6" s="109"/>
      <c r="K6" s="96"/>
      <c r="L6" s="96"/>
      <c r="M6" s="96"/>
      <c r="N6" s="20"/>
      <c r="P6" s="73">
        <f t="shared" si="1"/>
        <v>4</v>
      </c>
      <c r="Q6" s="73">
        <f t="shared" si="2"/>
        <v>4</v>
      </c>
      <c r="R6" s="73" t="str">
        <f t="shared" si="3"/>
        <v>Ascend</v>
      </c>
      <c r="S6" s="73">
        <f t="shared" si="5"/>
        <v>134</v>
      </c>
    </row>
    <row r="7" spans="1:19">
      <c r="A7" s="3">
        <f>Sjak!A7</f>
        <v>5</v>
      </c>
      <c r="B7" s="4" t="str">
        <f>Sjak!B7</f>
        <v>Australopithecus</v>
      </c>
      <c r="C7" s="13">
        <f t="shared" si="4"/>
        <v>102</v>
      </c>
      <c r="D7" s="14">
        <f t="shared" si="0"/>
        <v>15</v>
      </c>
      <c r="E7" s="78">
        <v>1100</v>
      </c>
      <c r="F7" s="78">
        <v>5</v>
      </c>
      <c r="G7" s="78">
        <v>3</v>
      </c>
      <c r="H7" s="78">
        <v>2</v>
      </c>
      <c r="I7" s="69">
        <v>1400</v>
      </c>
      <c r="J7" s="109"/>
      <c r="K7" s="96"/>
      <c r="L7" s="96"/>
      <c r="M7" s="96"/>
      <c r="N7" s="20"/>
      <c r="P7" s="73">
        <f t="shared" si="1"/>
        <v>15</v>
      </c>
      <c r="Q7" s="73">
        <f t="shared" si="2"/>
        <v>5</v>
      </c>
      <c r="R7" s="73" t="str">
        <f t="shared" si="3"/>
        <v>Australopithecus</v>
      </c>
      <c r="S7" s="73">
        <f t="shared" si="5"/>
        <v>102</v>
      </c>
    </row>
    <row r="8" spans="1:19">
      <c r="A8" s="3">
        <f>Sjak!A8</f>
        <v>6</v>
      </c>
      <c r="B8" s="4" t="str">
        <f>Sjak!B8</f>
        <v>Bamseklanen</v>
      </c>
      <c r="C8" s="13">
        <f t="shared" si="4"/>
        <v>80</v>
      </c>
      <c r="D8" s="14">
        <f t="shared" si="0"/>
        <v>25</v>
      </c>
      <c r="E8" s="78">
        <v>1100</v>
      </c>
      <c r="F8" s="78">
        <v>2</v>
      </c>
      <c r="G8" s="78">
        <v>8</v>
      </c>
      <c r="H8" s="78">
        <v>0</v>
      </c>
      <c r="I8" s="69">
        <v>1100</v>
      </c>
      <c r="J8" s="109"/>
      <c r="K8" s="96"/>
      <c r="L8" s="96"/>
      <c r="M8" s="96"/>
      <c r="N8" s="20"/>
      <c r="P8" s="73">
        <f t="shared" si="1"/>
        <v>25</v>
      </c>
      <c r="Q8" s="73">
        <f t="shared" si="2"/>
        <v>6</v>
      </c>
      <c r="R8" s="73" t="str">
        <f t="shared" si="3"/>
        <v>Bamseklanen</v>
      </c>
      <c r="S8" s="73">
        <f t="shared" si="5"/>
        <v>80</v>
      </c>
    </row>
    <row r="9" spans="1:19">
      <c r="A9" s="3">
        <f>Sjak!A9</f>
        <v>7</v>
      </c>
      <c r="B9" s="4" t="str">
        <f>Sjak!B9</f>
        <v>Aquila</v>
      </c>
      <c r="C9" s="13">
        <f t="shared" si="4"/>
        <v>128</v>
      </c>
      <c r="D9" s="14">
        <f t="shared" si="0"/>
        <v>6</v>
      </c>
      <c r="E9" s="78">
        <v>1100</v>
      </c>
      <c r="F9" s="78">
        <v>6</v>
      </c>
      <c r="G9" s="78">
        <v>4</v>
      </c>
      <c r="H9" s="78">
        <v>0</v>
      </c>
      <c r="I9" s="69">
        <v>1760</v>
      </c>
      <c r="J9" s="109"/>
      <c r="K9" s="96"/>
      <c r="L9" s="96"/>
      <c r="M9" s="96"/>
      <c r="N9" s="20"/>
      <c r="P9" s="73">
        <f t="shared" si="1"/>
        <v>6</v>
      </c>
      <c r="Q9" s="73">
        <f t="shared" si="2"/>
        <v>7</v>
      </c>
      <c r="R9" s="73" t="str">
        <f t="shared" si="3"/>
        <v>Aquila</v>
      </c>
      <c r="S9" s="73">
        <f t="shared" si="5"/>
        <v>128</v>
      </c>
    </row>
    <row r="10" spans="1:19">
      <c r="A10" s="3">
        <f>Sjak!A10</f>
        <v>8</v>
      </c>
      <c r="B10" s="4" t="str">
        <f>Sjak!B10</f>
        <v>Birkegruppen</v>
      </c>
      <c r="C10" s="13">
        <f>INT($B$1/MAX($I$3:$I$58)*I10)</f>
        <v>47</v>
      </c>
      <c r="D10" s="14">
        <f t="shared" si="0"/>
        <v>41</v>
      </c>
      <c r="E10" s="78">
        <v>1100</v>
      </c>
      <c r="F10" s="78">
        <v>3</v>
      </c>
      <c r="G10" s="78">
        <v>6</v>
      </c>
      <c r="H10" s="78">
        <v>1</v>
      </c>
      <c r="I10" s="69">
        <v>650</v>
      </c>
      <c r="J10" s="109"/>
      <c r="K10" s="96"/>
      <c r="L10" s="96"/>
      <c r="M10" s="96"/>
      <c r="N10" s="20"/>
      <c r="P10" s="73">
        <f t="shared" si="1"/>
        <v>41</v>
      </c>
      <c r="Q10" s="73">
        <f t="shared" si="2"/>
        <v>8</v>
      </c>
      <c r="R10" s="73" t="str">
        <f t="shared" si="3"/>
        <v>Birkegruppen</v>
      </c>
      <c r="S10" s="73">
        <f t="shared" si="5"/>
        <v>47</v>
      </c>
    </row>
    <row r="11" spans="1:19">
      <c r="A11" s="3">
        <f>Sjak!A11</f>
        <v>9</v>
      </c>
      <c r="B11" s="4" t="str">
        <f>Sjak!B11</f>
        <v>Birkerød bjørne</v>
      </c>
      <c r="C11" s="13">
        <f t="shared" si="4"/>
        <v>38</v>
      </c>
      <c r="D11" s="14">
        <f t="shared" si="0"/>
        <v>43</v>
      </c>
      <c r="E11" s="78">
        <v>1110</v>
      </c>
      <c r="F11" s="78">
        <v>4</v>
      </c>
      <c r="G11" s="78">
        <v>6</v>
      </c>
      <c r="H11" s="78">
        <v>0</v>
      </c>
      <c r="I11" s="69">
        <v>520</v>
      </c>
      <c r="J11" s="109"/>
      <c r="K11" s="96"/>
      <c r="L11" s="96"/>
      <c r="M11" s="96"/>
      <c r="N11" s="20"/>
      <c r="P11" s="73">
        <f t="shared" si="1"/>
        <v>43</v>
      </c>
      <c r="Q11" s="73">
        <f t="shared" si="2"/>
        <v>9</v>
      </c>
      <c r="R11" s="73" t="str">
        <f t="shared" si="3"/>
        <v>Birkerød bjørne</v>
      </c>
      <c r="S11" s="73">
        <f t="shared" si="5"/>
        <v>38</v>
      </c>
    </row>
    <row r="12" spans="1:19">
      <c r="A12" s="3">
        <f>Sjak!A12</f>
        <v>10</v>
      </c>
      <c r="B12" s="4" t="str">
        <f>Sjak!B12</f>
        <v>Casper &amp; de unge drenge</v>
      </c>
      <c r="C12" s="13">
        <f t="shared" si="4"/>
        <v>110</v>
      </c>
      <c r="D12" s="14">
        <f t="shared" si="0"/>
        <v>12</v>
      </c>
      <c r="E12" s="78">
        <v>1100</v>
      </c>
      <c r="F12" s="78">
        <v>6</v>
      </c>
      <c r="G12" s="78">
        <v>3</v>
      </c>
      <c r="H12" s="78">
        <v>1</v>
      </c>
      <c r="I12" s="69">
        <v>1510</v>
      </c>
      <c r="J12" s="109"/>
      <c r="K12" s="96"/>
      <c r="L12" s="96"/>
      <c r="M12" s="96"/>
      <c r="N12" s="20"/>
      <c r="P12" s="73">
        <f t="shared" si="1"/>
        <v>12</v>
      </c>
      <c r="Q12" s="73">
        <f t="shared" si="2"/>
        <v>10</v>
      </c>
      <c r="R12" s="73" t="str">
        <f t="shared" si="3"/>
        <v>Casper &amp; de unge drenge</v>
      </c>
      <c r="S12" s="73">
        <f t="shared" si="5"/>
        <v>110</v>
      </c>
    </row>
    <row r="13" spans="1:19">
      <c r="A13" s="3">
        <f>Sjak!A13</f>
        <v>11</v>
      </c>
      <c r="B13" s="4" t="str">
        <f>Sjak!B13</f>
        <v>CK</v>
      </c>
      <c r="C13" s="13">
        <f t="shared" si="4"/>
        <v>102</v>
      </c>
      <c r="D13" s="14">
        <f t="shared" si="0"/>
        <v>15</v>
      </c>
      <c r="E13" s="78">
        <v>1100</v>
      </c>
      <c r="F13" s="78">
        <v>7</v>
      </c>
      <c r="G13" s="78">
        <v>3</v>
      </c>
      <c r="H13" s="78">
        <v>0</v>
      </c>
      <c r="I13" s="69">
        <v>1400</v>
      </c>
      <c r="J13" s="109"/>
      <c r="K13" s="96"/>
      <c r="L13" s="96"/>
      <c r="M13" s="96"/>
      <c r="N13" s="20"/>
      <c r="P13" s="73">
        <f t="shared" si="1"/>
        <v>15</v>
      </c>
      <c r="Q13" s="73">
        <f t="shared" si="2"/>
        <v>11</v>
      </c>
      <c r="R13" s="73" t="str">
        <f t="shared" si="3"/>
        <v>CK</v>
      </c>
      <c r="S13" s="73">
        <f t="shared" si="5"/>
        <v>102</v>
      </c>
    </row>
    <row r="14" spans="1:19">
      <c r="A14" s="3">
        <f>Sjak!A14</f>
        <v>12</v>
      </c>
      <c r="B14" s="4" t="str">
        <f>Sjak!B14</f>
        <v>Clan Mcpherson</v>
      </c>
      <c r="C14" s="13">
        <f t="shared" si="4"/>
        <v>43</v>
      </c>
      <c r="D14" s="14">
        <f t="shared" si="0"/>
        <v>42</v>
      </c>
      <c r="E14" s="78">
        <v>1100</v>
      </c>
      <c r="F14" s="78">
        <v>5</v>
      </c>
      <c r="G14" s="78">
        <v>5</v>
      </c>
      <c r="H14" s="78">
        <v>0</v>
      </c>
      <c r="I14" s="69">
        <v>600</v>
      </c>
      <c r="J14" s="109"/>
      <c r="K14" s="96"/>
      <c r="L14" s="96"/>
      <c r="M14" s="96"/>
      <c r="N14" s="20"/>
      <c r="P14" s="73">
        <f t="shared" si="1"/>
        <v>42</v>
      </c>
      <c r="Q14" s="73">
        <f t="shared" si="2"/>
        <v>12</v>
      </c>
      <c r="R14" s="73" t="str">
        <f t="shared" si="3"/>
        <v>Clan Mcpherson</v>
      </c>
      <c r="S14" s="73">
        <f t="shared" si="5"/>
        <v>43</v>
      </c>
    </row>
    <row r="15" spans="1:19">
      <c r="A15" s="3">
        <f>Sjak!A15</f>
        <v>13</v>
      </c>
      <c r="B15" s="4" t="str">
        <f>Sjak!B15</f>
        <v>Cola au Lait</v>
      </c>
      <c r="C15" s="13">
        <f t="shared" si="4"/>
        <v>117</v>
      </c>
      <c r="D15" s="14">
        <f t="shared" si="0"/>
        <v>10</v>
      </c>
      <c r="E15" s="78">
        <v>1100</v>
      </c>
      <c r="F15" s="78">
        <v>7</v>
      </c>
      <c r="G15" s="78">
        <v>2</v>
      </c>
      <c r="H15" s="78">
        <v>1</v>
      </c>
      <c r="I15" s="69">
        <v>1600</v>
      </c>
      <c r="J15" s="109"/>
      <c r="K15" s="96"/>
      <c r="L15" s="96"/>
      <c r="M15" s="96"/>
      <c r="N15" s="20"/>
      <c r="P15" s="73">
        <f t="shared" si="1"/>
        <v>10</v>
      </c>
      <c r="Q15" s="73">
        <f t="shared" si="2"/>
        <v>13</v>
      </c>
      <c r="R15" s="73" t="str">
        <f t="shared" si="3"/>
        <v>Cola au Lait</v>
      </c>
      <c r="S15" s="73">
        <f t="shared" si="5"/>
        <v>117</v>
      </c>
    </row>
    <row r="16" spans="1:19">
      <c r="A16" s="3">
        <f>Sjak!A16</f>
        <v>14</v>
      </c>
      <c r="B16" s="4" t="str">
        <f>Sjak!B16</f>
        <v>Damerne fra slottet</v>
      </c>
      <c r="C16" s="13">
        <f t="shared" si="4"/>
        <v>58</v>
      </c>
      <c r="D16" s="14">
        <f t="shared" si="0"/>
        <v>39</v>
      </c>
      <c r="E16" s="78">
        <v>1100</v>
      </c>
      <c r="F16" s="78">
        <v>3</v>
      </c>
      <c r="G16" s="78">
        <v>6</v>
      </c>
      <c r="H16" s="78">
        <v>1</v>
      </c>
      <c r="I16" s="69">
        <v>800</v>
      </c>
      <c r="J16" s="109"/>
      <c r="K16" s="96"/>
      <c r="L16" s="96"/>
      <c r="M16" s="96"/>
      <c r="N16" s="20"/>
      <c r="P16" s="73">
        <f t="shared" si="1"/>
        <v>39</v>
      </c>
      <c r="Q16" s="73">
        <f t="shared" si="2"/>
        <v>14</v>
      </c>
      <c r="R16" s="73" t="str">
        <f t="shared" si="3"/>
        <v>Damerne fra slottet</v>
      </c>
      <c r="S16" s="73">
        <f t="shared" si="5"/>
        <v>58</v>
      </c>
    </row>
    <row r="17" spans="1:19">
      <c r="A17" s="3">
        <f>Sjak!A17</f>
        <v>15</v>
      </c>
      <c r="B17" s="4" t="str">
        <f>Sjak!B17</f>
        <v>Dantzer med rumle</v>
      </c>
      <c r="C17" s="13">
        <f t="shared" si="4"/>
        <v>95</v>
      </c>
      <c r="D17" s="14">
        <f t="shared" si="0"/>
        <v>20</v>
      </c>
      <c r="E17" s="78">
        <v>1100</v>
      </c>
      <c r="F17" s="78">
        <v>4</v>
      </c>
      <c r="G17" s="78">
        <v>5</v>
      </c>
      <c r="H17" s="78">
        <v>1</v>
      </c>
      <c r="I17" s="69">
        <v>1300</v>
      </c>
      <c r="J17" s="109"/>
      <c r="K17" s="96"/>
      <c r="L17" s="96"/>
      <c r="M17" s="96"/>
      <c r="N17" s="20"/>
      <c r="P17" s="73">
        <f t="shared" si="1"/>
        <v>20</v>
      </c>
      <c r="Q17" s="73">
        <f t="shared" si="2"/>
        <v>15</v>
      </c>
      <c r="R17" s="73" t="str">
        <f t="shared" si="3"/>
        <v>Dantzer med rumle</v>
      </c>
      <c r="S17" s="73">
        <f t="shared" si="5"/>
        <v>95</v>
      </c>
    </row>
    <row r="18" spans="1:19">
      <c r="A18" s="3">
        <f>Sjak!A18</f>
        <v>16</v>
      </c>
      <c r="B18" s="4" t="str">
        <f>Sjak!B18</f>
        <v>De flyvende grise</v>
      </c>
      <c r="C18" s="13">
        <f t="shared" si="4"/>
        <v>106</v>
      </c>
      <c r="D18" s="14">
        <f t="shared" si="0"/>
        <v>13</v>
      </c>
      <c r="E18" s="78">
        <v>1100</v>
      </c>
      <c r="F18" s="78">
        <v>6</v>
      </c>
      <c r="G18" s="78">
        <v>4</v>
      </c>
      <c r="H18" s="78">
        <v>0</v>
      </c>
      <c r="I18" s="69">
        <v>1460</v>
      </c>
      <c r="J18" s="109"/>
      <c r="K18" s="96"/>
      <c r="L18" s="96"/>
      <c r="M18" s="96"/>
      <c r="N18" s="20"/>
      <c r="P18" s="73">
        <f t="shared" si="1"/>
        <v>13</v>
      </c>
      <c r="Q18" s="73">
        <f t="shared" si="2"/>
        <v>16</v>
      </c>
      <c r="R18" s="73" t="str">
        <f t="shared" si="3"/>
        <v>De flyvende grise</v>
      </c>
      <c r="S18" s="73">
        <f t="shared" si="5"/>
        <v>106</v>
      </c>
    </row>
    <row r="19" spans="1:19">
      <c r="A19" s="3">
        <f>Sjak!A19</f>
        <v>17</v>
      </c>
      <c r="B19" s="4" t="str">
        <f>Sjak!B19</f>
        <v>De lange sorte snobrød</v>
      </c>
      <c r="C19" s="13">
        <f t="shared" si="4"/>
        <v>131</v>
      </c>
      <c r="D19" s="14">
        <f t="shared" si="0"/>
        <v>5</v>
      </c>
      <c r="E19" s="78">
        <v>1100</v>
      </c>
      <c r="F19" s="78">
        <v>6</v>
      </c>
      <c r="G19" s="78">
        <v>4</v>
      </c>
      <c r="H19" s="78">
        <v>0</v>
      </c>
      <c r="I19" s="69">
        <v>1800</v>
      </c>
      <c r="J19" s="109"/>
      <c r="K19" s="96"/>
      <c r="L19" s="96"/>
      <c r="M19" s="96"/>
      <c r="N19" s="20"/>
      <c r="P19" s="73">
        <f t="shared" si="1"/>
        <v>5</v>
      </c>
      <c r="Q19" s="73">
        <f t="shared" si="2"/>
        <v>17</v>
      </c>
      <c r="R19" s="73" t="str">
        <f t="shared" si="3"/>
        <v>De lange sorte snobrød</v>
      </c>
      <c r="S19" s="73">
        <f t="shared" si="5"/>
        <v>131</v>
      </c>
    </row>
    <row r="20" spans="1:19">
      <c r="A20" s="3">
        <f>Sjak!A20</f>
        <v>18</v>
      </c>
      <c r="B20" s="4" t="str">
        <f>Sjak!B20</f>
        <v>De lækre ladies</v>
      </c>
      <c r="C20" s="13">
        <v>1</v>
      </c>
      <c r="D20" s="14">
        <f t="shared" si="0"/>
        <v>51</v>
      </c>
      <c r="E20" s="78">
        <v>1100</v>
      </c>
      <c r="F20" s="78">
        <v>3</v>
      </c>
      <c r="G20" s="78">
        <v>7</v>
      </c>
      <c r="H20" s="78">
        <v>0</v>
      </c>
      <c r="I20" s="69">
        <v>0</v>
      </c>
      <c r="J20" s="109"/>
      <c r="K20" s="96"/>
      <c r="L20" s="96"/>
      <c r="M20" s="96"/>
      <c r="N20" s="20"/>
      <c r="P20" s="73">
        <f t="shared" si="1"/>
        <v>51</v>
      </c>
      <c r="Q20" s="73">
        <f t="shared" si="2"/>
        <v>18</v>
      </c>
      <c r="R20" s="73" t="str">
        <f t="shared" si="3"/>
        <v>De lækre ladies</v>
      </c>
      <c r="S20" s="73">
        <f t="shared" si="5"/>
        <v>1</v>
      </c>
    </row>
    <row r="21" spans="1:19">
      <c r="A21" s="3">
        <f>Sjak!A21</f>
        <v>19</v>
      </c>
      <c r="B21" s="4" t="str">
        <f>Sjak!B21</f>
        <v>De tre små</v>
      </c>
      <c r="C21" s="13">
        <f t="shared" si="4"/>
        <v>64</v>
      </c>
      <c r="D21" s="14">
        <f t="shared" si="0"/>
        <v>35</v>
      </c>
      <c r="E21" s="78">
        <v>1100</v>
      </c>
      <c r="F21" s="78">
        <v>3</v>
      </c>
      <c r="G21" s="78">
        <v>7</v>
      </c>
      <c r="H21" s="78">
        <v>0</v>
      </c>
      <c r="I21" s="69">
        <v>880</v>
      </c>
      <c r="J21" s="109"/>
      <c r="K21" s="96"/>
      <c r="L21" s="96"/>
      <c r="M21" s="96"/>
      <c r="N21" s="20"/>
      <c r="P21" s="73">
        <f t="shared" si="1"/>
        <v>35</v>
      </c>
      <c r="Q21" s="73">
        <f t="shared" si="2"/>
        <v>19</v>
      </c>
      <c r="R21" s="73" t="str">
        <f t="shared" si="3"/>
        <v>De tre små</v>
      </c>
      <c r="S21" s="73">
        <f t="shared" si="5"/>
        <v>64</v>
      </c>
    </row>
    <row r="22" spans="1:19">
      <c r="A22" s="3">
        <f>Sjak!A22</f>
        <v>20</v>
      </c>
      <c r="B22" s="4" t="str">
        <f>Sjak!B22</f>
        <v>Dyssegårdsspejderne.dk</v>
      </c>
      <c r="C22" s="13">
        <f t="shared" si="4"/>
        <v>72</v>
      </c>
      <c r="D22" s="14">
        <f t="shared" si="0"/>
        <v>33</v>
      </c>
      <c r="E22" s="78">
        <v>1100</v>
      </c>
      <c r="F22" s="78">
        <v>4</v>
      </c>
      <c r="G22" s="78">
        <v>5</v>
      </c>
      <c r="H22" s="78">
        <v>1</v>
      </c>
      <c r="I22" s="69">
        <v>995</v>
      </c>
      <c r="J22" s="109"/>
      <c r="K22" s="96"/>
      <c r="L22" s="96"/>
      <c r="M22" s="96"/>
      <c r="N22" s="20"/>
      <c r="P22" s="73">
        <f t="shared" si="1"/>
        <v>33</v>
      </c>
      <c r="Q22" s="73">
        <f t="shared" si="2"/>
        <v>20</v>
      </c>
      <c r="R22" s="73" t="str">
        <f t="shared" si="3"/>
        <v>Dyssegårdsspejderne.dk</v>
      </c>
      <c r="S22" s="73">
        <f t="shared" si="5"/>
        <v>72</v>
      </c>
    </row>
    <row r="23" spans="1:19">
      <c r="A23" s="3">
        <f>Sjak!A23</f>
        <v>21</v>
      </c>
      <c r="B23" s="4" t="str">
        <f>Sjak!B23</f>
        <v>Einherjerne</v>
      </c>
      <c r="C23" s="13">
        <f t="shared" si="4"/>
        <v>7</v>
      </c>
      <c r="D23" s="14">
        <f t="shared" si="0"/>
        <v>50</v>
      </c>
      <c r="E23" s="78">
        <v>1080</v>
      </c>
      <c r="F23" s="78">
        <v>1</v>
      </c>
      <c r="G23" s="78">
        <v>9</v>
      </c>
      <c r="H23" s="78">
        <v>0</v>
      </c>
      <c r="I23" s="69">
        <v>104</v>
      </c>
      <c r="J23" s="109"/>
      <c r="K23" s="96"/>
      <c r="L23" s="96"/>
      <c r="M23" s="96"/>
      <c r="N23" s="20"/>
      <c r="P23" s="73">
        <f t="shared" si="1"/>
        <v>50</v>
      </c>
      <c r="Q23" s="73">
        <f t="shared" si="2"/>
        <v>21</v>
      </c>
      <c r="R23" s="73" t="str">
        <f t="shared" si="3"/>
        <v>Einherjerne</v>
      </c>
      <c r="S23" s="73">
        <f t="shared" si="5"/>
        <v>7</v>
      </c>
    </row>
    <row r="24" spans="1:19">
      <c r="A24" s="3">
        <f>Sjak!A24</f>
        <v>22</v>
      </c>
      <c r="B24" s="4" t="str">
        <f>Sjak!B24</f>
        <v>Erectus</v>
      </c>
      <c r="C24" s="13">
        <f t="shared" si="4"/>
        <v>140</v>
      </c>
      <c r="D24" s="14">
        <f t="shared" si="0"/>
        <v>2</v>
      </c>
      <c r="E24" s="78">
        <v>1100</v>
      </c>
      <c r="F24" s="78">
        <v>7</v>
      </c>
      <c r="G24" s="78">
        <v>1</v>
      </c>
      <c r="H24" s="78">
        <v>2</v>
      </c>
      <c r="I24" s="69">
        <v>1915</v>
      </c>
      <c r="J24" s="109"/>
      <c r="K24" s="96"/>
      <c r="L24" s="96"/>
      <c r="M24" s="96"/>
      <c r="N24" s="20"/>
      <c r="P24" s="73">
        <f t="shared" si="1"/>
        <v>2</v>
      </c>
      <c r="Q24" s="73">
        <f t="shared" si="2"/>
        <v>22</v>
      </c>
      <c r="R24" s="73" t="str">
        <f t="shared" si="3"/>
        <v>Erectus</v>
      </c>
      <c r="S24" s="73">
        <f t="shared" si="5"/>
        <v>140</v>
      </c>
    </row>
    <row r="25" spans="1:19">
      <c r="A25" s="3">
        <f>Sjak!A25</f>
        <v>23</v>
      </c>
      <c r="B25" s="4" t="str">
        <f>Sjak!B25</f>
        <v>Essif only</v>
      </c>
      <c r="C25" s="13">
        <f t="shared" si="4"/>
        <v>79</v>
      </c>
      <c r="D25" s="14">
        <f t="shared" si="0"/>
        <v>28</v>
      </c>
      <c r="E25" s="78">
        <v>980</v>
      </c>
      <c r="F25" s="78">
        <v>5</v>
      </c>
      <c r="G25" s="78">
        <v>5</v>
      </c>
      <c r="H25" s="78">
        <v>0</v>
      </c>
      <c r="I25" s="69">
        <v>1080</v>
      </c>
      <c r="J25" s="109"/>
      <c r="K25" s="96"/>
      <c r="L25" s="96"/>
      <c r="M25" s="96"/>
      <c r="N25" s="20"/>
      <c r="P25" s="73">
        <f t="shared" si="1"/>
        <v>28</v>
      </c>
      <c r="Q25" s="73">
        <f t="shared" si="2"/>
        <v>23</v>
      </c>
      <c r="R25" s="73" t="str">
        <f t="shared" si="3"/>
        <v>Essif only</v>
      </c>
      <c r="S25" s="73">
        <f t="shared" si="5"/>
        <v>79</v>
      </c>
    </row>
    <row r="26" spans="1:19">
      <c r="A26" s="3">
        <f>Sjak!A26</f>
        <v>24</v>
      </c>
      <c r="B26" s="4" t="str">
        <f>Sjak!B26</f>
        <v>Extravaganza</v>
      </c>
      <c r="C26" s="13">
        <f t="shared" si="4"/>
        <v>73</v>
      </c>
      <c r="D26" s="14">
        <f t="shared" si="0"/>
        <v>31</v>
      </c>
      <c r="E26" s="78">
        <v>1100</v>
      </c>
      <c r="F26" s="78">
        <v>4</v>
      </c>
      <c r="G26" s="78">
        <v>6</v>
      </c>
      <c r="H26" s="78">
        <v>0</v>
      </c>
      <c r="I26" s="69">
        <v>1000</v>
      </c>
      <c r="J26" s="109"/>
      <c r="K26" s="96"/>
      <c r="L26" s="96"/>
      <c r="M26" s="96"/>
      <c r="N26" s="20"/>
      <c r="P26" s="73">
        <f t="shared" si="1"/>
        <v>31</v>
      </c>
      <c r="Q26" s="73">
        <f t="shared" si="2"/>
        <v>24</v>
      </c>
      <c r="R26" s="73" t="str">
        <f t="shared" si="3"/>
        <v>Extravaganza</v>
      </c>
      <c r="S26" s="73">
        <f t="shared" si="5"/>
        <v>73</v>
      </c>
    </row>
    <row r="27" spans="1:19">
      <c r="A27" s="3">
        <f>Sjak!A27</f>
        <v>25</v>
      </c>
      <c r="B27" s="4" t="str">
        <f>Sjak!B27</f>
        <v>Familien Danmark</v>
      </c>
      <c r="C27" s="13">
        <f t="shared" si="4"/>
        <v>33</v>
      </c>
      <c r="D27" s="14">
        <f t="shared" si="0"/>
        <v>45</v>
      </c>
      <c r="E27" s="78">
        <v>1100</v>
      </c>
      <c r="F27" s="78">
        <v>3</v>
      </c>
      <c r="G27" s="78">
        <v>7</v>
      </c>
      <c r="H27" s="78">
        <v>0</v>
      </c>
      <c r="I27" s="69">
        <v>462</v>
      </c>
      <c r="J27" s="109"/>
      <c r="K27" s="96"/>
      <c r="L27" s="96"/>
      <c r="M27" s="96"/>
      <c r="N27" s="20"/>
      <c r="P27" s="73">
        <f t="shared" si="1"/>
        <v>45</v>
      </c>
      <c r="Q27" s="73">
        <f t="shared" si="2"/>
        <v>25</v>
      </c>
      <c r="R27" s="73" t="str">
        <f t="shared" si="3"/>
        <v>Familien Danmark</v>
      </c>
      <c r="S27" s="73">
        <f t="shared" si="5"/>
        <v>33</v>
      </c>
    </row>
    <row r="28" spans="1:19">
      <c r="A28" s="3">
        <f>Sjak!A28</f>
        <v>26</v>
      </c>
      <c r="B28" s="4" t="str">
        <f>Sjak!B28</f>
        <v>Fisseholdet</v>
      </c>
      <c r="C28" s="13">
        <f t="shared" si="4"/>
        <v>92</v>
      </c>
      <c r="D28" s="14">
        <f t="shared" si="0"/>
        <v>21</v>
      </c>
      <c r="E28" s="78">
        <v>1100</v>
      </c>
      <c r="F28" s="78">
        <v>5</v>
      </c>
      <c r="G28" s="78">
        <v>5</v>
      </c>
      <c r="H28" s="78">
        <v>0</v>
      </c>
      <c r="I28" s="69">
        <v>1260</v>
      </c>
      <c r="J28" s="109"/>
      <c r="K28" s="96"/>
      <c r="L28" s="96"/>
      <c r="M28" s="96"/>
      <c r="N28" s="20"/>
      <c r="P28" s="73">
        <f t="shared" si="1"/>
        <v>21</v>
      </c>
      <c r="Q28" s="73">
        <f t="shared" si="2"/>
        <v>26</v>
      </c>
      <c r="R28" s="73" t="str">
        <f t="shared" si="3"/>
        <v>Fisseholdet</v>
      </c>
      <c r="S28" s="73">
        <f t="shared" si="5"/>
        <v>92</v>
      </c>
    </row>
    <row r="29" spans="1:19">
      <c r="A29" s="3">
        <f>Sjak!A29</f>
        <v>27</v>
      </c>
      <c r="B29" s="4" t="str">
        <f>Sjak!B29</f>
        <v>Fizzmeiste3000 (Udgået)</v>
      </c>
      <c r="C29" s="13">
        <f t="shared" si="4"/>
        <v>0</v>
      </c>
      <c r="D29" s="14">
        <f t="shared" si="0"/>
        <v>52</v>
      </c>
      <c r="E29" s="78"/>
      <c r="F29" s="78"/>
      <c r="G29" s="78"/>
      <c r="H29" s="78"/>
      <c r="I29" s="69"/>
      <c r="J29" s="96"/>
      <c r="K29" s="96"/>
      <c r="L29" s="96"/>
      <c r="M29" s="96"/>
      <c r="N29" s="20"/>
      <c r="P29" s="73">
        <f t="shared" si="1"/>
        <v>52</v>
      </c>
      <c r="Q29" s="73">
        <f t="shared" si="2"/>
        <v>27</v>
      </c>
      <c r="R29" s="73" t="str">
        <f t="shared" si="3"/>
        <v>Fizzmeiste3000 (Udgået)</v>
      </c>
      <c r="S29" s="73">
        <f t="shared" si="5"/>
        <v>0</v>
      </c>
    </row>
    <row r="30" spans="1:19">
      <c r="A30" s="3">
        <f>Sjak!A30</f>
        <v>28</v>
      </c>
      <c r="B30" s="4" t="str">
        <f>Sjak!B30</f>
        <v>Flexfit</v>
      </c>
      <c r="C30" s="13">
        <f t="shared" si="4"/>
        <v>73</v>
      </c>
      <c r="D30" s="14">
        <f t="shared" si="0"/>
        <v>31</v>
      </c>
      <c r="E30" s="78">
        <v>1100</v>
      </c>
      <c r="F30" s="78">
        <v>5</v>
      </c>
      <c r="G30" s="78">
        <v>5</v>
      </c>
      <c r="H30" s="78">
        <v>0</v>
      </c>
      <c r="I30" s="69">
        <v>1000</v>
      </c>
      <c r="J30" s="109"/>
      <c r="K30" s="96"/>
      <c r="L30" s="96"/>
      <c r="M30" s="96"/>
      <c r="N30" s="20"/>
      <c r="P30" s="73">
        <f t="shared" si="1"/>
        <v>31</v>
      </c>
      <c r="Q30" s="73">
        <f t="shared" si="2"/>
        <v>28</v>
      </c>
      <c r="R30" s="73" t="str">
        <f t="shared" si="3"/>
        <v>Flexfit</v>
      </c>
      <c r="S30" s="73">
        <f t="shared" si="5"/>
        <v>73</v>
      </c>
    </row>
    <row r="31" spans="1:19">
      <c r="A31" s="3">
        <f>Sjak!A31</f>
        <v>29</v>
      </c>
      <c r="B31" s="4" t="str">
        <f>Sjak!B31</f>
        <v>Ged med hat</v>
      </c>
      <c r="C31" s="13">
        <f t="shared" si="4"/>
        <v>112</v>
      </c>
      <c r="D31" s="14">
        <f t="shared" si="0"/>
        <v>11</v>
      </c>
      <c r="E31" s="78">
        <v>1100</v>
      </c>
      <c r="F31" s="78">
        <v>7</v>
      </c>
      <c r="G31" s="78">
        <v>3</v>
      </c>
      <c r="H31" s="78">
        <v>0</v>
      </c>
      <c r="I31" s="69">
        <v>1540</v>
      </c>
      <c r="J31" s="109"/>
      <c r="K31" s="96"/>
      <c r="L31" s="96"/>
      <c r="M31" s="96"/>
      <c r="N31" s="20"/>
      <c r="P31" s="73">
        <f t="shared" si="1"/>
        <v>11</v>
      </c>
      <c r="Q31" s="73">
        <f t="shared" si="2"/>
        <v>29</v>
      </c>
      <c r="R31" s="73" t="str">
        <f t="shared" si="3"/>
        <v>Ged med hat</v>
      </c>
      <c r="S31" s="73">
        <f t="shared" si="5"/>
        <v>112</v>
      </c>
    </row>
    <row r="32" spans="1:19">
      <c r="A32" s="3">
        <f>Sjak!A32</f>
        <v>30</v>
      </c>
      <c r="B32" s="4" t="str">
        <f>Sjak!B32</f>
        <v>Glædesdrenge</v>
      </c>
      <c r="C32" s="13">
        <f t="shared" si="4"/>
        <v>65</v>
      </c>
      <c r="D32" s="14">
        <f t="shared" si="0"/>
        <v>34</v>
      </c>
      <c r="E32" s="78">
        <v>1100</v>
      </c>
      <c r="F32" s="78">
        <v>5</v>
      </c>
      <c r="G32" s="78">
        <v>5</v>
      </c>
      <c r="H32" s="78">
        <v>0</v>
      </c>
      <c r="I32" s="69">
        <v>900</v>
      </c>
      <c r="J32" s="109"/>
      <c r="K32" s="96"/>
      <c r="L32" s="96"/>
      <c r="M32" s="96"/>
      <c r="N32" s="20"/>
      <c r="P32" s="73">
        <f t="shared" si="1"/>
        <v>34</v>
      </c>
      <c r="Q32" s="73">
        <f t="shared" si="2"/>
        <v>30</v>
      </c>
      <c r="R32" s="73" t="str">
        <f t="shared" si="3"/>
        <v>Glædesdrenge</v>
      </c>
      <c r="S32" s="73">
        <f t="shared" si="5"/>
        <v>65</v>
      </c>
    </row>
    <row r="33" spans="1:19">
      <c r="A33" s="3">
        <f>Sjak!A33</f>
        <v>31</v>
      </c>
      <c r="B33" s="4" t="str">
        <f>Sjak!B33</f>
        <v>Grip  (Udgået)</v>
      </c>
      <c r="C33" s="13">
        <f t="shared" si="4"/>
        <v>0</v>
      </c>
      <c r="D33" s="14">
        <f t="shared" si="0"/>
        <v>52</v>
      </c>
      <c r="E33" s="78"/>
      <c r="F33" s="78"/>
      <c r="G33" s="78"/>
      <c r="H33" s="78"/>
      <c r="I33" s="69"/>
      <c r="J33" s="96"/>
      <c r="K33" s="96"/>
      <c r="L33" s="96"/>
      <c r="M33" s="96"/>
      <c r="N33" s="20"/>
      <c r="P33" s="73">
        <f t="shared" si="1"/>
        <v>52</v>
      </c>
      <c r="Q33" s="73">
        <f t="shared" si="2"/>
        <v>31</v>
      </c>
      <c r="R33" s="73" t="str">
        <f t="shared" si="3"/>
        <v>Grip  (Udgået)</v>
      </c>
      <c r="S33" s="73">
        <f t="shared" si="5"/>
        <v>0</v>
      </c>
    </row>
    <row r="34" spans="1:19">
      <c r="A34" s="3">
        <f>Sjak!A34</f>
        <v>32</v>
      </c>
      <c r="B34" s="4" t="str">
        <f>Sjak!B34</f>
        <v>Heidrun</v>
      </c>
      <c r="C34" s="13">
        <f t="shared" si="4"/>
        <v>86</v>
      </c>
      <c r="D34" s="14">
        <f t="shared" si="0"/>
        <v>23</v>
      </c>
      <c r="E34" s="78">
        <v>1100</v>
      </c>
      <c r="F34" s="78">
        <v>5</v>
      </c>
      <c r="G34" s="78">
        <v>5</v>
      </c>
      <c r="H34" s="78">
        <v>0</v>
      </c>
      <c r="I34" s="69">
        <v>1180</v>
      </c>
      <c r="J34" s="109"/>
      <c r="K34" s="96"/>
      <c r="L34" s="96"/>
      <c r="M34" s="96"/>
      <c r="N34" s="20"/>
      <c r="P34" s="73">
        <f t="shared" si="1"/>
        <v>23</v>
      </c>
      <c r="Q34" s="73">
        <f t="shared" si="2"/>
        <v>32</v>
      </c>
      <c r="R34" s="73" t="str">
        <f t="shared" si="3"/>
        <v>Heidrun</v>
      </c>
      <c r="S34" s="73">
        <f t="shared" si="5"/>
        <v>86</v>
      </c>
    </row>
    <row r="35" spans="1:19">
      <c r="A35" s="3">
        <f>Sjak!A35</f>
        <v>33</v>
      </c>
      <c r="B35" s="4" t="str">
        <f>Sjak!B35</f>
        <v>Incaseof-A!</v>
      </c>
      <c r="C35" s="13">
        <f t="shared" si="4"/>
        <v>96</v>
      </c>
      <c r="D35" s="14">
        <f t="shared" ref="D35:D60" si="6">RANK(C35,C$3:C$60)</f>
        <v>19</v>
      </c>
      <c r="E35" s="78">
        <v>1100</v>
      </c>
      <c r="F35" s="78">
        <v>5</v>
      </c>
      <c r="G35" s="78">
        <v>3</v>
      </c>
      <c r="H35" s="78">
        <v>2</v>
      </c>
      <c r="I35" s="69">
        <v>1320</v>
      </c>
      <c r="J35" s="109"/>
      <c r="K35" s="96"/>
      <c r="L35" s="96"/>
      <c r="M35" s="96"/>
      <c r="N35" s="20"/>
      <c r="P35" s="73">
        <f t="shared" ref="P35:P57" si="7">D35</f>
        <v>19</v>
      </c>
      <c r="Q35" s="73">
        <f t="shared" ref="Q35:Q57" si="8">A35</f>
        <v>33</v>
      </c>
      <c r="R35" s="73" t="str">
        <f t="shared" ref="R35:R57" si="9">B35</f>
        <v>Incaseof-A!</v>
      </c>
      <c r="S35" s="73">
        <f t="shared" ref="S35:S57" si="10">C35</f>
        <v>96</v>
      </c>
    </row>
    <row r="36" spans="1:19">
      <c r="A36" s="3">
        <f>Sjak!A36</f>
        <v>34</v>
      </c>
      <c r="B36" s="4" t="str">
        <f>Sjak!B36</f>
        <v>KaJoJo!</v>
      </c>
      <c r="C36" s="13">
        <f t="shared" si="4"/>
        <v>36</v>
      </c>
      <c r="D36" s="14">
        <f t="shared" si="6"/>
        <v>44</v>
      </c>
      <c r="E36" s="78">
        <v>1100</v>
      </c>
      <c r="F36" s="78">
        <v>1</v>
      </c>
      <c r="G36" s="78">
        <v>7</v>
      </c>
      <c r="H36" s="78">
        <v>2</v>
      </c>
      <c r="I36" s="69">
        <v>500</v>
      </c>
      <c r="J36" s="109"/>
      <c r="K36" s="96"/>
      <c r="L36" s="96"/>
      <c r="M36" s="96"/>
      <c r="N36" s="20"/>
      <c r="P36" s="73">
        <f t="shared" si="7"/>
        <v>44</v>
      </c>
      <c r="Q36" s="73">
        <f t="shared" si="8"/>
        <v>34</v>
      </c>
      <c r="R36" s="73" t="str">
        <f t="shared" si="9"/>
        <v>KaJoJo!</v>
      </c>
      <c r="S36" s="73">
        <f t="shared" si="10"/>
        <v>36</v>
      </c>
    </row>
    <row r="37" spans="1:19">
      <c r="A37" s="3">
        <f>Sjak!A37</f>
        <v>35</v>
      </c>
      <c r="B37" s="4" t="str">
        <f>Sjak!B37</f>
        <v>Kong Knud</v>
      </c>
      <c r="C37" s="13">
        <f t="shared" si="4"/>
        <v>64</v>
      </c>
      <c r="D37" s="14">
        <f t="shared" si="6"/>
        <v>35</v>
      </c>
      <c r="E37" s="78">
        <v>1100</v>
      </c>
      <c r="F37" s="78">
        <v>3</v>
      </c>
      <c r="G37" s="78">
        <v>6</v>
      </c>
      <c r="H37" s="78">
        <v>1</v>
      </c>
      <c r="I37" s="69">
        <v>880</v>
      </c>
      <c r="J37" s="109"/>
      <c r="K37" s="96"/>
      <c r="L37" s="96"/>
      <c r="M37" s="96"/>
      <c r="N37" s="20"/>
      <c r="P37" s="73">
        <f t="shared" si="7"/>
        <v>35</v>
      </c>
      <c r="Q37" s="73">
        <f t="shared" si="8"/>
        <v>35</v>
      </c>
      <c r="R37" s="73" t="str">
        <f t="shared" si="9"/>
        <v>Kong Knud</v>
      </c>
      <c r="S37" s="73">
        <f t="shared" si="10"/>
        <v>64</v>
      </c>
    </row>
    <row r="38" spans="1:19">
      <c r="A38" s="3">
        <f>Sjak!A38</f>
        <v>36</v>
      </c>
      <c r="B38" s="4" t="str">
        <f>Sjak!B38</f>
        <v>Afrodites Disciple</v>
      </c>
      <c r="C38" s="13">
        <f t="shared" si="4"/>
        <v>124</v>
      </c>
      <c r="D38" s="14">
        <f t="shared" si="6"/>
        <v>8</v>
      </c>
      <c r="E38" s="78">
        <v>1100</v>
      </c>
      <c r="F38" s="78">
        <v>7</v>
      </c>
      <c r="G38" s="78">
        <v>2</v>
      </c>
      <c r="H38" s="78">
        <v>0</v>
      </c>
      <c r="I38" s="69">
        <v>1700</v>
      </c>
      <c r="J38" s="109"/>
      <c r="K38" s="96"/>
      <c r="L38" s="96"/>
      <c r="M38" s="96"/>
      <c r="N38" s="20"/>
      <c r="P38" s="73">
        <f t="shared" si="7"/>
        <v>8</v>
      </c>
      <c r="Q38" s="73">
        <f t="shared" si="8"/>
        <v>36</v>
      </c>
      <c r="R38" s="73" t="str">
        <f t="shared" si="9"/>
        <v>Afrodites Disciple</v>
      </c>
      <c r="S38" s="73">
        <f t="shared" si="10"/>
        <v>124</v>
      </c>
    </row>
    <row r="39" spans="1:19">
      <c r="A39" s="3">
        <f>Sjak!A39</f>
        <v>37</v>
      </c>
      <c r="B39" s="4" t="str">
        <f>Sjak!B39</f>
        <v>Ladies</v>
      </c>
      <c r="C39" s="13">
        <f t="shared" si="4"/>
        <v>51</v>
      </c>
      <c r="D39" s="14">
        <f t="shared" si="6"/>
        <v>40</v>
      </c>
      <c r="E39" s="78">
        <v>1100</v>
      </c>
      <c r="F39" s="78">
        <v>3</v>
      </c>
      <c r="G39" s="78">
        <v>7</v>
      </c>
      <c r="H39" s="78">
        <v>0</v>
      </c>
      <c r="I39" s="69">
        <v>700</v>
      </c>
      <c r="J39" s="109"/>
      <c r="K39" s="96"/>
      <c r="L39" s="96"/>
      <c r="M39" s="96"/>
      <c r="N39" s="20"/>
      <c r="P39" s="73">
        <f t="shared" si="7"/>
        <v>40</v>
      </c>
      <c r="Q39" s="73">
        <f t="shared" si="8"/>
        <v>37</v>
      </c>
      <c r="R39" s="73" t="str">
        <f t="shared" si="9"/>
        <v>Ladies</v>
      </c>
      <c r="S39" s="73">
        <f t="shared" si="10"/>
        <v>51</v>
      </c>
    </row>
    <row r="40" spans="1:19">
      <c r="A40" s="3">
        <f>Sjak!A40</f>
        <v>38</v>
      </c>
      <c r="B40" s="4" t="str">
        <f>Sjak!B40</f>
        <v>Le federation des scout (Udgået)</v>
      </c>
      <c r="C40" s="13">
        <f t="shared" si="4"/>
        <v>0</v>
      </c>
      <c r="D40" s="14">
        <f t="shared" si="6"/>
        <v>52</v>
      </c>
      <c r="E40" s="78"/>
      <c r="F40" s="78"/>
      <c r="G40" s="78"/>
      <c r="H40" s="78"/>
      <c r="I40" s="69"/>
      <c r="J40" s="96"/>
      <c r="K40" s="96"/>
      <c r="L40" s="96"/>
      <c r="M40" s="96"/>
      <c r="N40" s="20"/>
      <c r="P40" s="73">
        <f t="shared" si="7"/>
        <v>52</v>
      </c>
      <c r="Q40" s="73">
        <f t="shared" si="8"/>
        <v>38</v>
      </c>
      <c r="R40" s="73" t="str">
        <f t="shared" si="9"/>
        <v>Le federation des scout (Udgået)</v>
      </c>
      <c r="S40" s="73">
        <f t="shared" si="10"/>
        <v>0</v>
      </c>
    </row>
    <row r="41" spans="1:19">
      <c r="A41" s="3">
        <f>Sjak!A41</f>
        <v>39</v>
      </c>
      <c r="B41" s="4" t="str">
        <f>Sjak!B41</f>
        <v>MC Rokke</v>
      </c>
      <c r="C41" s="13">
        <f t="shared" si="4"/>
        <v>21</v>
      </c>
      <c r="D41" s="14">
        <f t="shared" si="6"/>
        <v>47</v>
      </c>
      <c r="E41" s="78">
        <v>1100</v>
      </c>
      <c r="F41" s="78">
        <v>2</v>
      </c>
      <c r="G41" s="78">
        <v>8</v>
      </c>
      <c r="H41" s="78">
        <v>0</v>
      </c>
      <c r="I41" s="69">
        <v>300</v>
      </c>
      <c r="J41" s="109"/>
      <c r="K41" s="96"/>
      <c r="L41" s="96"/>
      <c r="M41" s="96"/>
      <c r="N41" s="20"/>
      <c r="P41" s="73">
        <f t="shared" si="7"/>
        <v>47</v>
      </c>
      <c r="Q41" s="73">
        <f t="shared" si="8"/>
        <v>39</v>
      </c>
      <c r="R41" s="73" t="str">
        <f t="shared" si="9"/>
        <v>MC Rokke</v>
      </c>
      <c r="S41" s="73">
        <f t="shared" si="10"/>
        <v>21</v>
      </c>
    </row>
    <row r="42" spans="1:19">
      <c r="A42" s="3">
        <f>Sjak!A42</f>
        <v>40</v>
      </c>
      <c r="B42" s="4" t="str">
        <f>Sjak!B42</f>
        <v>Mig og Morten</v>
      </c>
      <c r="C42" s="13">
        <f t="shared" si="4"/>
        <v>80</v>
      </c>
      <c r="D42" s="14">
        <f t="shared" si="6"/>
        <v>25</v>
      </c>
      <c r="E42" s="78">
        <v>1100</v>
      </c>
      <c r="F42" s="78">
        <v>4</v>
      </c>
      <c r="G42" s="78">
        <v>6</v>
      </c>
      <c r="H42" s="78">
        <v>0</v>
      </c>
      <c r="I42" s="69">
        <v>1100</v>
      </c>
      <c r="J42" s="109"/>
      <c r="K42" s="96"/>
      <c r="L42" s="96"/>
      <c r="M42" s="96"/>
      <c r="N42" s="20"/>
      <c r="P42" s="73">
        <f t="shared" si="7"/>
        <v>25</v>
      </c>
      <c r="Q42" s="73">
        <f t="shared" si="8"/>
        <v>40</v>
      </c>
      <c r="R42" s="73" t="str">
        <f t="shared" si="9"/>
        <v>Mig og Morten</v>
      </c>
      <c r="S42" s="73">
        <f t="shared" si="10"/>
        <v>80</v>
      </c>
    </row>
    <row r="43" spans="1:19">
      <c r="A43" s="3">
        <f>Sjak!A43</f>
        <v>41</v>
      </c>
      <c r="B43" s="4" t="str">
        <f>Sjak!B43</f>
        <v>NAG</v>
      </c>
      <c r="C43" s="13">
        <f t="shared" si="4"/>
        <v>102</v>
      </c>
      <c r="D43" s="14">
        <f t="shared" si="6"/>
        <v>15</v>
      </c>
      <c r="E43" s="78">
        <v>1100</v>
      </c>
      <c r="F43" s="78">
        <v>5</v>
      </c>
      <c r="G43" s="78">
        <v>3</v>
      </c>
      <c r="H43" s="78">
        <v>2</v>
      </c>
      <c r="I43" s="69">
        <v>1400</v>
      </c>
      <c r="J43" s="109"/>
      <c r="K43" s="96"/>
      <c r="L43" s="96"/>
      <c r="M43" s="96"/>
      <c r="N43" s="20"/>
      <c r="P43" s="73">
        <f t="shared" si="7"/>
        <v>15</v>
      </c>
      <c r="Q43" s="73">
        <f t="shared" si="8"/>
        <v>41</v>
      </c>
      <c r="R43" s="73" t="str">
        <f t="shared" si="9"/>
        <v>NAG</v>
      </c>
      <c r="S43" s="73">
        <f t="shared" si="10"/>
        <v>102</v>
      </c>
    </row>
    <row r="44" spans="1:19">
      <c r="A44" s="3">
        <f>Sjak!A44</f>
        <v>42</v>
      </c>
      <c r="B44" s="4" t="str">
        <f>Sjak!B44</f>
        <v>Old spice</v>
      </c>
      <c r="C44" s="13">
        <f t="shared" si="4"/>
        <v>81</v>
      </c>
      <c r="D44" s="14">
        <f t="shared" si="6"/>
        <v>24</v>
      </c>
      <c r="E44" s="78">
        <v>1100</v>
      </c>
      <c r="F44" s="78">
        <v>5</v>
      </c>
      <c r="G44" s="78">
        <v>4</v>
      </c>
      <c r="H44" s="78">
        <v>1</v>
      </c>
      <c r="I44" s="69">
        <v>1120</v>
      </c>
      <c r="J44" s="109"/>
      <c r="K44" s="96"/>
      <c r="L44" s="96"/>
      <c r="M44" s="96"/>
      <c r="N44" s="20"/>
      <c r="P44" s="73">
        <f t="shared" si="7"/>
        <v>24</v>
      </c>
      <c r="Q44" s="73">
        <f t="shared" si="8"/>
        <v>42</v>
      </c>
      <c r="R44" s="73" t="str">
        <f t="shared" si="9"/>
        <v>Old spice</v>
      </c>
      <c r="S44" s="73">
        <f t="shared" si="10"/>
        <v>81</v>
      </c>
    </row>
    <row r="45" spans="1:19">
      <c r="A45" s="3">
        <f>Sjak!A45</f>
        <v>43</v>
      </c>
      <c r="B45" s="4" t="str">
        <f>Sjak!B45</f>
        <v>Pøllepus og Co  (Udgået)</v>
      </c>
      <c r="C45" s="13">
        <f t="shared" si="4"/>
        <v>0</v>
      </c>
      <c r="D45" s="14">
        <f t="shared" si="6"/>
        <v>52</v>
      </c>
      <c r="E45" s="78"/>
      <c r="F45" s="78"/>
      <c r="G45" s="78"/>
      <c r="H45" s="78"/>
      <c r="I45" s="69"/>
      <c r="J45" s="96"/>
      <c r="K45" s="96"/>
      <c r="L45" s="96"/>
      <c r="M45" s="96"/>
      <c r="N45" s="20"/>
      <c r="P45" s="73">
        <f t="shared" si="7"/>
        <v>52</v>
      </c>
      <c r="Q45" s="73">
        <f t="shared" si="8"/>
        <v>43</v>
      </c>
      <c r="R45" s="73" t="str">
        <f t="shared" si="9"/>
        <v>Pøllepus og Co  (Udgået)</v>
      </c>
      <c r="S45" s="73">
        <f t="shared" si="10"/>
        <v>0</v>
      </c>
    </row>
    <row r="46" spans="1:19">
      <c r="A46" s="3">
        <f>Sjak!A46</f>
        <v>44</v>
      </c>
      <c r="B46" s="4" t="str">
        <f>Sjak!B46</f>
        <v>Robustus</v>
      </c>
      <c r="C46" s="13">
        <f t="shared" si="4"/>
        <v>102</v>
      </c>
      <c r="D46" s="14">
        <f t="shared" si="6"/>
        <v>15</v>
      </c>
      <c r="E46" s="78">
        <v>1100</v>
      </c>
      <c r="F46" s="78">
        <v>7</v>
      </c>
      <c r="G46" s="78">
        <v>3</v>
      </c>
      <c r="H46" s="78">
        <v>0</v>
      </c>
      <c r="I46" s="69">
        <v>1400</v>
      </c>
      <c r="J46" s="109"/>
      <c r="K46" s="96"/>
      <c r="L46" s="96"/>
      <c r="M46" s="96"/>
      <c r="N46" s="20"/>
      <c r="P46" s="73">
        <f t="shared" si="7"/>
        <v>15</v>
      </c>
      <c r="Q46" s="73">
        <f t="shared" si="8"/>
        <v>44</v>
      </c>
      <c r="R46" s="73" t="str">
        <f t="shared" si="9"/>
        <v>Robustus</v>
      </c>
      <c r="S46" s="73">
        <f t="shared" si="10"/>
        <v>102</v>
      </c>
    </row>
    <row r="47" spans="1:19">
      <c r="A47" s="3">
        <f>Sjak!A47</f>
        <v>45</v>
      </c>
      <c r="B47" s="4" t="str">
        <f>Sjak!B47</f>
        <v>Saiphsation</v>
      </c>
      <c r="C47" s="13">
        <f t="shared" si="4"/>
        <v>64</v>
      </c>
      <c r="D47" s="14">
        <f t="shared" si="6"/>
        <v>35</v>
      </c>
      <c r="E47" s="78">
        <v>1100</v>
      </c>
      <c r="F47" s="78">
        <v>4</v>
      </c>
      <c r="G47" s="78">
        <v>6</v>
      </c>
      <c r="H47" s="78">
        <v>0</v>
      </c>
      <c r="I47" s="69">
        <v>880</v>
      </c>
      <c r="J47" s="109"/>
      <c r="K47" s="96"/>
      <c r="L47" s="96"/>
      <c r="M47" s="96"/>
      <c r="N47" s="20"/>
      <c r="P47" s="73">
        <f t="shared" si="7"/>
        <v>35</v>
      </c>
      <c r="Q47" s="73">
        <f t="shared" si="8"/>
        <v>45</v>
      </c>
      <c r="R47" s="73" t="str">
        <f t="shared" si="9"/>
        <v>Saiphsation</v>
      </c>
      <c r="S47" s="73">
        <f t="shared" si="10"/>
        <v>64</v>
      </c>
    </row>
    <row r="48" spans="1:19">
      <c r="A48" s="3">
        <f>Sjak!A48</f>
        <v>46</v>
      </c>
      <c r="B48" s="4" t="str">
        <f>Sjak!B48</f>
        <v>Sirius II</v>
      </c>
      <c r="C48" s="13">
        <f t="shared" si="4"/>
        <v>118</v>
      </c>
      <c r="D48" s="14">
        <f t="shared" si="6"/>
        <v>9</v>
      </c>
      <c r="E48" s="78">
        <v>1100</v>
      </c>
      <c r="F48" s="78">
        <v>7</v>
      </c>
      <c r="G48" s="78">
        <v>2</v>
      </c>
      <c r="H48" s="78">
        <v>0</v>
      </c>
      <c r="I48" s="69">
        <v>1620</v>
      </c>
      <c r="J48" s="109"/>
      <c r="K48" s="96"/>
      <c r="L48" s="96"/>
      <c r="M48" s="96"/>
      <c r="N48" s="20"/>
      <c r="P48" s="73">
        <f t="shared" si="7"/>
        <v>9</v>
      </c>
      <c r="Q48" s="73">
        <f t="shared" si="8"/>
        <v>46</v>
      </c>
      <c r="R48" s="73" t="str">
        <f t="shared" si="9"/>
        <v>Sirius II</v>
      </c>
      <c r="S48" s="73">
        <f t="shared" si="10"/>
        <v>118</v>
      </c>
    </row>
    <row r="49" spans="1:23">
      <c r="A49" s="3">
        <f>Sjak!A49</f>
        <v>47</v>
      </c>
      <c r="B49" s="4" t="str">
        <f>Sjak!B49</f>
        <v>Sjak Najs Majs</v>
      </c>
      <c r="C49" s="13">
        <f t="shared" si="4"/>
        <v>14</v>
      </c>
      <c r="D49" s="14">
        <f t="shared" si="6"/>
        <v>48</v>
      </c>
      <c r="E49" s="78">
        <v>1100</v>
      </c>
      <c r="F49" s="78">
        <v>2</v>
      </c>
      <c r="G49" s="78">
        <v>7</v>
      </c>
      <c r="H49" s="78">
        <v>0</v>
      </c>
      <c r="I49" s="69">
        <v>200</v>
      </c>
      <c r="J49" s="109"/>
      <c r="K49" s="96"/>
      <c r="L49" s="96"/>
      <c r="M49" s="96"/>
      <c r="N49" s="20"/>
      <c r="P49" s="73">
        <f t="shared" si="7"/>
        <v>48</v>
      </c>
      <c r="Q49" s="73">
        <f t="shared" si="8"/>
        <v>47</v>
      </c>
      <c r="R49" s="73" t="str">
        <f t="shared" si="9"/>
        <v>Sjak Najs Majs</v>
      </c>
      <c r="S49" s="73">
        <f t="shared" si="10"/>
        <v>14</v>
      </c>
      <c r="W49" s="96"/>
    </row>
    <row r="50" spans="1:23">
      <c r="A50" s="3">
        <f>Sjak!A50</f>
        <v>48</v>
      </c>
      <c r="B50" s="4" t="str">
        <f>Sjak!B50</f>
        <v>Skovmænd</v>
      </c>
      <c r="C50" s="13">
        <f t="shared" si="4"/>
        <v>32</v>
      </c>
      <c r="D50" s="14">
        <f t="shared" si="6"/>
        <v>46</v>
      </c>
      <c r="E50" s="78">
        <v>1100</v>
      </c>
      <c r="F50" s="78">
        <v>1</v>
      </c>
      <c r="G50" s="78">
        <v>8</v>
      </c>
      <c r="H50" s="78">
        <v>1</v>
      </c>
      <c r="I50" s="69">
        <v>440</v>
      </c>
      <c r="J50" s="109"/>
      <c r="K50" s="96"/>
      <c r="L50" s="96"/>
      <c r="M50" s="96"/>
      <c r="N50" s="20"/>
      <c r="P50" s="73">
        <f t="shared" si="7"/>
        <v>46</v>
      </c>
      <c r="Q50" s="73">
        <f t="shared" si="8"/>
        <v>48</v>
      </c>
      <c r="R50" s="73" t="str">
        <f t="shared" si="9"/>
        <v>Skovmænd</v>
      </c>
      <c r="S50" s="73">
        <f t="shared" si="10"/>
        <v>32</v>
      </c>
    </row>
    <row r="51" spans="1:23">
      <c r="A51" s="3">
        <f>Sjak!A51</f>
        <v>49</v>
      </c>
      <c r="B51" s="4" t="str">
        <f>Sjak!B51</f>
        <v>Spis nu pillen Pocahontas</v>
      </c>
      <c r="C51" s="13">
        <f t="shared" si="4"/>
        <v>140</v>
      </c>
      <c r="D51" s="14">
        <f t="shared" si="6"/>
        <v>2</v>
      </c>
      <c r="E51" s="78">
        <v>1099</v>
      </c>
      <c r="F51" s="78">
        <v>8</v>
      </c>
      <c r="G51" s="78">
        <v>1</v>
      </c>
      <c r="H51" s="78">
        <v>1</v>
      </c>
      <c r="I51" s="69">
        <v>1918</v>
      </c>
      <c r="J51" s="109"/>
      <c r="K51" s="96"/>
      <c r="L51" s="96"/>
      <c r="M51" s="96"/>
      <c r="N51" s="20"/>
      <c r="P51" s="73">
        <f t="shared" si="7"/>
        <v>2</v>
      </c>
      <c r="Q51" s="73">
        <f t="shared" si="8"/>
        <v>49</v>
      </c>
      <c r="R51" s="73" t="str">
        <f t="shared" si="9"/>
        <v>Spis nu pillen Pocahontas</v>
      </c>
      <c r="S51" s="73">
        <f t="shared" si="10"/>
        <v>140</v>
      </c>
    </row>
    <row r="52" spans="1:23">
      <c r="A52" s="3">
        <f>Sjak!A52</f>
        <v>50</v>
      </c>
      <c r="B52" s="4" t="str">
        <f>Sjak!B52</f>
        <v>Team Colleruphus</v>
      </c>
      <c r="C52" s="13">
        <f t="shared" si="4"/>
        <v>76</v>
      </c>
      <c r="D52" s="14">
        <f t="shared" si="6"/>
        <v>29</v>
      </c>
      <c r="E52" s="78">
        <v>1100</v>
      </c>
      <c r="F52" s="78">
        <v>4</v>
      </c>
      <c r="G52" s="78">
        <v>4</v>
      </c>
      <c r="H52" s="78">
        <v>2</v>
      </c>
      <c r="I52" s="69">
        <v>1047</v>
      </c>
      <c r="J52" s="109"/>
      <c r="K52" s="96"/>
      <c r="L52" s="96"/>
      <c r="M52" s="96"/>
      <c r="N52" s="20"/>
      <c r="P52" s="73">
        <f t="shared" si="7"/>
        <v>29</v>
      </c>
      <c r="Q52" s="73">
        <f t="shared" si="8"/>
        <v>50</v>
      </c>
      <c r="R52" s="73" t="str">
        <f t="shared" si="9"/>
        <v>Team Colleruphus</v>
      </c>
      <c r="S52" s="73">
        <f t="shared" si="10"/>
        <v>76</v>
      </c>
    </row>
    <row r="53" spans="1:23">
      <c r="A53" s="3">
        <f>Sjak!A53</f>
        <v>51</v>
      </c>
      <c r="B53" s="4" t="str">
        <f>Sjak!B53</f>
        <v>The Big Lebowskis</v>
      </c>
      <c r="C53" s="13">
        <f t="shared" si="4"/>
        <v>80</v>
      </c>
      <c r="D53" s="14">
        <f t="shared" si="6"/>
        <v>25</v>
      </c>
      <c r="E53" s="78">
        <v>1100</v>
      </c>
      <c r="F53" s="78">
        <v>5</v>
      </c>
      <c r="G53" s="78">
        <v>5</v>
      </c>
      <c r="H53" s="78">
        <v>0</v>
      </c>
      <c r="I53" s="69">
        <v>1100</v>
      </c>
      <c r="J53" s="109"/>
      <c r="K53" s="96"/>
      <c r="L53" s="96"/>
      <c r="M53" s="96"/>
      <c r="N53" s="20"/>
      <c r="P53" s="73">
        <f t="shared" si="7"/>
        <v>25</v>
      </c>
      <c r="Q53" s="73">
        <f t="shared" si="8"/>
        <v>51</v>
      </c>
      <c r="R53" s="73" t="str">
        <f t="shared" si="9"/>
        <v>The Big Lebowskis</v>
      </c>
      <c r="S53" s="73">
        <f t="shared" si="10"/>
        <v>80</v>
      </c>
    </row>
    <row r="54" spans="1:23">
      <c r="A54" s="3">
        <f>Sjak!A54</f>
        <v>52</v>
      </c>
      <c r="B54" s="4" t="str">
        <f>Sjak!B54</f>
        <v>Tin Gonic</v>
      </c>
      <c r="C54" s="13">
        <f t="shared" si="4"/>
        <v>91</v>
      </c>
      <c r="D54" s="14">
        <f t="shared" si="6"/>
        <v>22</v>
      </c>
      <c r="E54" s="78">
        <v>1100</v>
      </c>
      <c r="F54" s="78">
        <v>5</v>
      </c>
      <c r="G54" s="78">
        <v>4</v>
      </c>
      <c r="H54" s="78">
        <v>1</v>
      </c>
      <c r="I54" s="69">
        <v>1250</v>
      </c>
      <c r="J54" s="109"/>
      <c r="K54" s="96"/>
      <c r="L54" s="96"/>
      <c r="M54" s="96"/>
      <c r="N54" s="20"/>
      <c r="P54" s="73">
        <f t="shared" si="7"/>
        <v>22</v>
      </c>
      <c r="Q54" s="73">
        <f t="shared" si="8"/>
        <v>52</v>
      </c>
      <c r="R54" s="73" t="str">
        <f t="shared" si="9"/>
        <v>Tin Gonic</v>
      </c>
      <c r="S54" s="73">
        <f t="shared" si="10"/>
        <v>91</v>
      </c>
    </row>
    <row r="55" spans="1:23">
      <c r="A55" s="3">
        <f>Sjak!A55</f>
        <v>53</v>
      </c>
      <c r="B55" s="4" t="str">
        <f>Sjak!B55</f>
        <v>TjuBang!</v>
      </c>
      <c r="C55" s="13">
        <f t="shared" si="4"/>
        <v>76</v>
      </c>
      <c r="D55" s="14">
        <f t="shared" si="6"/>
        <v>29</v>
      </c>
      <c r="E55" s="78">
        <v>1090</v>
      </c>
      <c r="F55" s="78">
        <v>4</v>
      </c>
      <c r="G55" s="78">
        <v>6</v>
      </c>
      <c r="H55" s="78">
        <v>0</v>
      </c>
      <c r="I55" s="69">
        <v>1040</v>
      </c>
      <c r="J55" s="109"/>
      <c r="K55" s="96"/>
      <c r="L55" s="96"/>
      <c r="M55" s="96"/>
      <c r="N55" s="20"/>
      <c r="P55" s="73">
        <f t="shared" si="7"/>
        <v>29</v>
      </c>
      <c r="Q55" s="73">
        <f t="shared" si="8"/>
        <v>53</v>
      </c>
      <c r="R55" s="73" t="str">
        <f t="shared" si="9"/>
        <v>TjuBang!</v>
      </c>
      <c r="S55" s="73">
        <f t="shared" si="10"/>
        <v>76</v>
      </c>
    </row>
    <row r="56" spans="1:23">
      <c r="A56" s="3">
        <f>Sjak!A56</f>
        <v>54</v>
      </c>
      <c r="B56" s="4" t="str">
        <f>Sjak!B56</f>
        <v>Tom</v>
      </c>
      <c r="C56" s="13">
        <f t="shared" si="4"/>
        <v>14</v>
      </c>
      <c r="D56" s="14">
        <f t="shared" si="6"/>
        <v>48</v>
      </c>
      <c r="E56" s="78">
        <v>1100</v>
      </c>
      <c r="F56" s="78">
        <v>2</v>
      </c>
      <c r="G56" s="78">
        <v>8</v>
      </c>
      <c r="H56" s="78">
        <v>0</v>
      </c>
      <c r="I56" s="69">
        <v>200</v>
      </c>
      <c r="J56" s="109"/>
      <c r="K56" s="96"/>
      <c r="L56" s="96"/>
      <c r="M56" s="96"/>
      <c r="N56" s="20"/>
      <c r="P56" s="73">
        <f t="shared" si="7"/>
        <v>48</v>
      </c>
      <c r="Q56" s="73">
        <f t="shared" si="8"/>
        <v>54</v>
      </c>
      <c r="R56" s="73" t="str">
        <f t="shared" si="9"/>
        <v>Tom</v>
      </c>
      <c r="S56" s="73">
        <f t="shared" si="10"/>
        <v>14</v>
      </c>
    </row>
    <row r="57" spans="1:23">
      <c r="A57" s="3">
        <f>Sjak!A57</f>
        <v>55</v>
      </c>
      <c r="B57" s="4" t="str">
        <f>Sjak!B57</f>
        <v>Tunge Tut  (Udgået)</v>
      </c>
      <c r="C57" s="13">
        <f t="shared" si="4"/>
        <v>0</v>
      </c>
      <c r="D57" s="14">
        <f t="shared" si="6"/>
        <v>52</v>
      </c>
      <c r="E57" s="78"/>
      <c r="F57" s="78"/>
      <c r="G57" s="78"/>
      <c r="H57" s="78"/>
      <c r="I57" s="69"/>
      <c r="J57" s="96"/>
      <c r="K57" s="96"/>
      <c r="L57" s="96"/>
      <c r="M57" s="96"/>
      <c r="N57" s="20"/>
      <c r="P57" s="73">
        <f t="shared" si="7"/>
        <v>52</v>
      </c>
      <c r="Q57" s="73">
        <f t="shared" si="8"/>
        <v>55</v>
      </c>
      <c r="R57" s="73" t="str">
        <f t="shared" si="9"/>
        <v>Tunge Tut  (Udgået)</v>
      </c>
      <c r="S57" s="73">
        <f t="shared" si="10"/>
        <v>0</v>
      </c>
    </row>
    <row r="58" spans="1:23">
      <c r="A58" s="3">
        <f>Sjak!A58</f>
        <v>56</v>
      </c>
      <c r="B58" s="4" t="str">
        <f>Sjak!B58</f>
        <v>Vibrio</v>
      </c>
      <c r="C58" s="13">
        <f t="shared" si="4"/>
        <v>60</v>
      </c>
      <c r="D58" s="14">
        <f t="shared" si="6"/>
        <v>38</v>
      </c>
      <c r="E58" s="78">
        <v>1100</v>
      </c>
      <c r="F58" s="78">
        <v>5</v>
      </c>
      <c r="G58" s="78">
        <v>5</v>
      </c>
      <c r="H58" s="78">
        <v>0</v>
      </c>
      <c r="I58" s="69">
        <v>830</v>
      </c>
      <c r="J58" s="109"/>
      <c r="K58" s="96"/>
      <c r="L58" s="96"/>
      <c r="M58" s="96"/>
      <c r="N58" s="20"/>
      <c r="P58" s="73">
        <f t="shared" ref="P58:P60" si="11">D58</f>
        <v>38</v>
      </c>
      <c r="Q58" s="73">
        <f t="shared" ref="Q58:Q60" si="12">A58</f>
        <v>56</v>
      </c>
      <c r="R58" s="73" t="str">
        <f t="shared" ref="R58:R60" si="13">B58</f>
        <v>Vibrio</v>
      </c>
      <c r="S58" s="73">
        <f t="shared" ref="S58:S60" si="14">C58</f>
        <v>60</v>
      </c>
    </row>
    <row r="59" spans="1:23">
      <c r="A59" s="3">
        <f>Sjak!A59</f>
        <v>0</v>
      </c>
      <c r="B59" s="4">
        <f>Sjak!B59</f>
        <v>0</v>
      </c>
      <c r="C59" s="13">
        <f t="shared" si="4"/>
        <v>0</v>
      </c>
      <c r="D59" s="14">
        <f t="shared" si="6"/>
        <v>52</v>
      </c>
      <c r="E59" s="78"/>
      <c r="F59" s="78"/>
      <c r="G59" s="78"/>
      <c r="H59" s="78"/>
      <c r="I59" s="69"/>
      <c r="J59" s="96"/>
      <c r="K59" s="96"/>
      <c r="L59" s="96"/>
      <c r="M59" s="96"/>
      <c r="N59" s="20"/>
      <c r="P59" s="73">
        <f t="shared" si="11"/>
        <v>52</v>
      </c>
      <c r="Q59" s="73">
        <f t="shared" si="12"/>
        <v>0</v>
      </c>
      <c r="R59" s="73">
        <f t="shared" si="13"/>
        <v>0</v>
      </c>
      <c r="S59" s="73">
        <f t="shared" si="14"/>
        <v>0</v>
      </c>
    </row>
    <row r="60" spans="1:23">
      <c r="A60" s="3">
        <f>Sjak!A60</f>
        <v>0</v>
      </c>
      <c r="B60" s="4">
        <f>Sjak!B60</f>
        <v>0</v>
      </c>
      <c r="C60" s="13">
        <f t="shared" si="4"/>
        <v>0</v>
      </c>
      <c r="D60" s="14">
        <f t="shared" si="6"/>
        <v>52</v>
      </c>
      <c r="E60" s="78"/>
      <c r="F60" s="78"/>
      <c r="G60" s="78"/>
      <c r="H60" s="78"/>
      <c r="I60" s="69"/>
      <c r="J60" s="96"/>
      <c r="K60" s="96"/>
      <c r="L60" s="96"/>
      <c r="M60" s="96"/>
      <c r="N60" s="20"/>
      <c r="P60" s="73">
        <f t="shared" si="11"/>
        <v>52</v>
      </c>
      <c r="Q60" s="73">
        <f t="shared" si="12"/>
        <v>0</v>
      </c>
      <c r="R60" s="73">
        <f t="shared" si="13"/>
        <v>0</v>
      </c>
      <c r="S60" s="73">
        <f t="shared" si="14"/>
        <v>0</v>
      </c>
    </row>
  </sheetData>
  <mergeCells count="2">
    <mergeCell ref="C1:D1"/>
    <mergeCell ref="E1:I1"/>
  </mergeCells>
  <phoneticPr fontId="2" type="noConversion"/>
  <pageMargins left="0.78740157480314965" right="0.78740157480314965" top="0.78740157480314965" bottom="0.78740157480314965" header="0.39370078740157483" footer="0.39370078740157483"/>
  <pageSetup paperSize="9" scale="77" orientation="landscape" r:id="rId1"/>
  <headerFooter alignWithMargins="0">
    <oddHeader>&amp;L&amp;"Arial,Fed"Sværdkamp 2013&amp;"Arial,Kursiv"&amp;A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L58"/>
  <sheetViews>
    <sheetView workbookViewId="0">
      <pane ySplit="2" topLeftCell="A3" activePane="bottomLeft" state="frozen"/>
      <selection activeCell="P30" sqref="P30"/>
      <selection pane="bottomLeft" activeCell="C4" sqref="C4"/>
    </sheetView>
  </sheetViews>
  <sheetFormatPr defaultRowHeight="11.25"/>
  <cols>
    <col min="1" max="1" width="6.140625" style="2" bestFit="1" customWidth="1"/>
    <col min="2" max="2" width="22.85546875" style="2" bestFit="1" customWidth="1"/>
    <col min="3" max="4" width="8.7109375" style="2" customWidth="1"/>
    <col min="5" max="5" width="9.28515625" style="2" bestFit="1" customWidth="1"/>
    <col min="6" max="7" width="11.85546875" style="2" bestFit="1" customWidth="1"/>
    <col min="8" max="9" width="11.7109375" style="2" bestFit="1" customWidth="1"/>
    <col min="10" max="10" width="17.7109375" style="2" bestFit="1" customWidth="1"/>
    <col min="11" max="11" width="6.140625" style="2" customWidth="1"/>
    <col min="12" max="12" width="5.42578125" style="2" customWidth="1"/>
    <col min="13" max="13" width="22.85546875" style="2" customWidth="1"/>
    <col min="14" max="14" width="6.140625" style="2" customWidth="1"/>
    <col min="15" max="15" width="9.140625" style="2"/>
    <col min="16" max="16" width="17.28515625" style="2" customWidth="1"/>
    <col min="17" max="17" width="10.5703125" style="2" customWidth="1"/>
    <col min="18" max="16384" width="9.140625" style="2"/>
  </cols>
  <sheetData>
    <row r="1" spans="1:10" ht="12.75" customHeight="1">
      <c r="A1" s="5" t="s">
        <v>9</v>
      </c>
      <c r="B1" s="33">
        <v>150</v>
      </c>
      <c r="C1" s="206" t="s">
        <v>11</v>
      </c>
      <c r="D1" s="207"/>
      <c r="E1" s="99"/>
      <c r="F1" s="54"/>
      <c r="G1" s="56"/>
      <c r="H1" s="37"/>
      <c r="J1" s="159"/>
    </row>
    <row r="2" spans="1:10" ht="15.75" thickBot="1">
      <c r="A2" s="17" t="s">
        <v>8</v>
      </c>
      <c r="B2" s="42" t="s">
        <v>1</v>
      </c>
      <c r="C2" s="154" t="s">
        <v>12</v>
      </c>
      <c r="D2" s="154" t="s">
        <v>15</v>
      </c>
      <c r="E2" s="153" t="s">
        <v>144</v>
      </c>
      <c r="F2" s="154" t="s">
        <v>145</v>
      </c>
      <c r="G2" s="154" t="s">
        <v>146</v>
      </c>
      <c r="H2" s="156" t="s">
        <v>147</v>
      </c>
      <c r="I2" s="156" t="s">
        <v>148</v>
      </c>
      <c r="J2" s="160" t="s">
        <v>149</v>
      </c>
    </row>
    <row r="3" spans="1:10">
      <c r="A3" s="3">
        <f>Sjak!A3</f>
        <v>1</v>
      </c>
      <c r="B3" s="34" t="str">
        <f>Sjak!B3</f>
        <v>L.I.M</v>
      </c>
      <c r="C3" s="155">
        <v>141</v>
      </c>
      <c r="D3" s="157">
        <v>3</v>
      </c>
      <c r="E3" s="155">
        <v>6</v>
      </c>
      <c r="F3" s="155">
        <v>7</v>
      </c>
      <c r="G3" s="155">
        <v>3</v>
      </c>
      <c r="H3" s="155">
        <v>16</v>
      </c>
      <c r="I3" s="155">
        <v>8</v>
      </c>
      <c r="J3" s="161">
        <v>40</v>
      </c>
    </row>
    <row r="4" spans="1:10">
      <c r="A4" s="3">
        <f>Sjak!A4</f>
        <v>2</v>
      </c>
      <c r="B4" s="34" t="str">
        <f>Sjak!B4</f>
        <v>BE-ton</v>
      </c>
      <c r="C4" s="152">
        <v>107</v>
      </c>
      <c r="D4" s="158">
        <v>33</v>
      </c>
      <c r="E4" s="152">
        <v>32</v>
      </c>
      <c r="F4" s="152">
        <v>26</v>
      </c>
      <c r="G4" s="152">
        <v>36</v>
      </c>
      <c r="H4" s="152">
        <v>15</v>
      </c>
      <c r="I4" s="152">
        <v>45</v>
      </c>
      <c r="J4" s="158">
        <v>154</v>
      </c>
    </row>
    <row r="5" spans="1:10">
      <c r="A5" s="3">
        <f>Sjak!A5</f>
        <v>3</v>
      </c>
      <c r="B5" s="34" t="str">
        <f>Sjak!B5</f>
        <v>A!</v>
      </c>
      <c r="C5" s="152">
        <v>150</v>
      </c>
      <c r="D5" s="158">
        <v>1</v>
      </c>
      <c r="E5" s="152">
        <v>3</v>
      </c>
      <c r="F5" s="152">
        <v>4</v>
      </c>
      <c r="G5" s="152">
        <v>1</v>
      </c>
      <c r="H5" s="152">
        <v>2</v>
      </c>
      <c r="I5" s="152">
        <v>2</v>
      </c>
      <c r="J5" s="158">
        <v>12</v>
      </c>
    </row>
    <row r="6" spans="1:10">
      <c r="A6" s="3">
        <f>Sjak!A6</f>
        <v>4</v>
      </c>
      <c r="B6" s="34" t="str">
        <f>Sjak!B6</f>
        <v>Ascend</v>
      </c>
      <c r="C6" s="152">
        <v>130</v>
      </c>
      <c r="D6" s="158">
        <v>10</v>
      </c>
      <c r="E6" s="152">
        <v>25</v>
      </c>
      <c r="F6" s="152">
        <v>13</v>
      </c>
      <c r="G6" s="152">
        <v>17</v>
      </c>
      <c r="H6" s="152">
        <v>6</v>
      </c>
      <c r="I6" s="152">
        <v>18</v>
      </c>
      <c r="J6" s="158">
        <v>79</v>
      </c>
    </row>
    <row r="7" spans="1:10">
      <c r="A7" s="3">
        <f>Sjak!A7</f>
        <v>5</v>
      </c>
      <c r="B7" s="34" t="str">
        <f>Sjak!B7</f>
        <v>Australopithecus</v>
      </c>
      <c r="C7" s="152">
        <v>130</v>
      </c>
      <c r="D7" s="158">
        <v>10</v>
      </c>
      <c r="E7" s="152">
        <v>38</v>
      </c>
      <c r="F7" s="152">
        <v>15</v>
      </c>
      <c r="G7" s="152">
        <v>11</v>
      </c>
      <c r="H7" s="152">
        <v>1</v>
      </c>
      <c r="I7" s="152">
        <v>14</v>
      </c>
      <c r="J7" s="158">
        <v>79</v>
      </c>
    </row>
    <row r="8" spans="1:10">
      <c r="A8" s="3">
        <f>Sjak!A8</f>
        <v>6</v>
      </c>
      <c r="B8" s="34" t="str">
        <f>Sjak!B8</f>
        <v>Bamseklanen</v>
      </c>
      <c r="C8" s="152">
        <v>105</v>
      </c>
      <c r="D8" s="158">
        <v>35</v>
      </c>
      <c r="E8" s="152">
        <v>29</v>
      </c>
      <c r="F8" s="152">
        <v>24</v>
      </c>
      <c r="G8" s="152">
        <v>40</v>
      </c>
      <c r="H8" s="152">
        <v>29</v>
      </c>
      <c r="I8" s="152">
        <v>38</v>
      </c>
      <c r="J8" s="158">
        <v>160</v>
      </c>
    </row>
    <row r="9" spans="1:10">
      <c r="A9" s="3">
        <f>Sjak!A9</f>
        <v>7</v>
      </c>
      <c r="B9" s="34" t="str">
        <f>Sjak!B9</f>
        <v>Aquila</v>
      </c>
      <c r="C9" s="152">
        <v>124</v>
      </c>
      <c r="D9" s="158">
        <v>13</v>
      </c>
      <c r="E9" s="152">
        <v>13</v>
      </c>
      <c r="F9" s="152">
        <v>17</v>
      </c>
      <c r="G9" s="152">
        <v>8</v>
      </c>
      <c r="H9" s="152">
        <v>48</v>
      </c>
      <c r="I9" s="152">
        <v>12</v>
      </c>
      <c r="J9" s="158">
        <v>98</v>
      </c>
    </row>
    <row r="10" spans="1:10">
      <c r="A10" s="3">
        <f>Sjak!A10</f>
        <v>8</v>
      </c>
      <c r="B10" s="34" t="str">
        <f>Sjak!B10</f>
        <v>Birkegruppen</v>
      </c>
      <c r="C10" s="152">
        <v>133</v>
      </c>
      <c r="D10" s="158">
        <v>7</v>
      </c>
      <c r="E10" s="152">
        <v>47</v>
      </c>
      <c r="F10" s="152">
        <v>10</v>
      </c>
      <c r="G10" s="152">
        <v>4</v>
      </c>
      <c r="H10" s="152">
        <v>7</v>
      </c>
      <c r="I10" s="152">
        <v>1</v>
      </c>
      <c r="J10" s="158">
        <v>69</v>
      </c>
    </row>
    <row r="11" spans="1:10">
      <c r="A11" s="3">
        <f>Sjak!A11</f>
        <v>9</v>
      </c>
      <c r="B11" s="34" t="str">
        <f>Sjak!B11</f>
        <v>Birkerød bjørne</v>
      </c>
      <c r="C11" s="152">
        <v>95</v>
      </c>
      <c r="D11" s="158">
        <v>44</v>
      </c>
      <c r="E11" s="152">
        <v>33</v>
      </c>
      <c r="F11" s="152">
        <v>47</v>
      </c>
      <c r="G11" s="152">
        <v>28</v>
      </c>
      <c r="H11" s="152">
        <v>34</v>
      </c>
      <c r="I11" s="152">
        <v>51</v>
      </c>
      <c r="J11" s="158">
        <v>193</v>
      </c>
    </row>
    <row r="12" spans="1:10">
      <c r="A12" s="3">
        <f>Sjak!A12</f>
        <v>10</v>
      </c>
      <c r="B12" s="34" t="str">
        <f>Sjak!B12</f>
        <v>Casper &amp; de unge drenge</v>
      </c>
      <c r="C12" s="152">
        <v>148</v>
      </c>
      <c r="D12" s="158">
        <v>2</v>
      </c>
      <c r="E12" s="152">
        <v>4</v>
      </c>
      <c r="F12" s="152">
        <v>3</v>
      </c>
      <c r="G12" s="152">
        <v>2</v>
      </c>
      <c r="H12" s="152">
        <v>8</v>
      </c>
      <c r="I12" s="152">
        <v>3</v>
      </c>
      <c r="J12" s="158">
        <v>20</v>
      </c>
    </row>
    <row r="13" spans="1:10">
      <c r="A13" s="3">
        <f>Sjak!A13</f>
        <v>11</v>
      </c>
      <c r="B13" s="34" t="str">
        <f>Sjak!B13</f>
        <v>CK</v>
      </c>
      <c r="C13" s="152">
        <v>104</v>
      </c>
      <c r="D13" s="158">
        <v>36</v>
      </c>
      <c r="E13" s="152">
        <v>17</v>
      </c>
      <c r="F13" s="152">
        <v>35</v>
      </c>
      <c r="G13" s="152">
        <v>47</v>
      </c>
      <c r="H13" s="152">
        <v>19</v>
      </c>
      <c r="I13" s="152">
        <v>44</v>
      </c>
      <c r="J13" s="158">
        <v>162</v>
      </c>
    </row>
    <row r="14" spans="1:10">
      <c r="A14" s="3">
        <f>Sjak!A14</f>
        <v>12</v>
      </c>
      <c r="B14" s="34" t="str">
        <f>Sjak!B14</f>
        <v>Clan Mcpherson</v>
      </c>
      <c r="C14" s="152">
        <v>92</v>
      </c>
      <c r="D14" s="158">
        <v>47</v>
      </c>
      <c r="E14" s="152">
        <v>26</v>
      </c>
      <c r="F14" s="152">
        <v>45</v>
      </c>
      <c r="G14" s="152">
        <v>39</v>
      </c>
      <c r="H14" s="152">
        <v>42</v>
      </c>
      <c r="I14" s="152">
        <v>49</v>
      </c>
      <c r="J14" s="158">
        <v>201</v>
      </c>
    </row>
    <row r="15" spans="1:10">
      <c r="A15" s="3">
        <f>Sjak!A15</f>
        <v>13</v>
      </c>
      <c r="B15" s="34" t="str">
        <f>Sjak!B15</f>
        <v>Cola au Lait</v>
      </c>
      <c r="C15" s="152">
        <v>132</v>
      </c>
      <c r="D15" s="158">
        <v>8</v>
      </c>
      <c r="E15" s="152">
        <v>12</v>
      </c>
      <c r="F15" s="152">
        <v>12</v>
      </c>
      <c r="G15" s="152">
        <v>10</v>
      </c>
      <c r="H15" s="152">
        <v>28</v>
      </c>
      <c r="I15" s="152">
        <v>9</v>
      </c>
      <c r="J15" s="158">
        <v>71</v>
      </c>
    </row>
    <row r="16" spans="1:10">
      <c r="A16" s="3">
        <f>Sjak!A16</f>
        <v>14</v>
      </c>
      <c r="B16" s="34" t="str">
        <f>Sjak!B16</f>
        <v>Damerne fra slottet</v>
      </c>
      <c r="C16" s="152">
        <v>119</v>
      </c>
      <c r="D16" s="158">
        <v>18</v>
      </c>
      <c r="E16" s="152">
        <v>39</v>
      </c>
      <c r="F16" s="152">
        <v>18</v>
      </c>
      <c r="G16" s="152">
        <v>13</v>
      </c>
      <c r="H16" s="152">
        <v>10</v>
      </c>
      <c r="I16" s="152">
        <v>35</v>
      </c>
      <c r="J16" s="158">
        <v>115</v>
      </c>
    </row>
    <row r="17" spans="1:10">
      <c r="A17" s="3">
        <f>Sjak!A17</f>
        <v>15</v>
      </c>
      <c r="B17" s="34" t="str">
        <f>Sjak!B17</f>
        <v>Dantzer med rumle</v>
      </c>
      <c r="C17" s="152">
        <v>97</v>
      </c>
      <c r="D17" s="158">
        <v>42</v>
      </c>
      <c r="E17" s="152">
        <v>44</v>
      </c>
      <c r="F17" s="152">
        <v>33</v>
      </c>
      <c r="G17" s="152">
        <v>44</v>
      </c>
      <c r="H17" s="152">
        <v>39</v>
      </c>
      <c r="I17" s="152">
        <v>25</v>
      </c>
      <c r="J17" s="158">
        <v>185</v>
      </c>
    </row>
    <row r="18" spans="1:10">
      <c r="A18" s="3">
        <f>Sjak!A18</f>
        <v>16</v>
      </c>
      <c r="B18" s="34" t="str">
        <f>Sjak!B18</f>
        <v>De flyvende grise</v>
      </c>
      <c r="C18" s="152">
        <v>112</v>
      </c>
      <c r="D18" s="158">
        <v>27</v>
      </c>
      <c r="E18" s="152">
        <v>22</v>
      </c>
      <c r="F18" s="152">
        <v>41</v>
      </c>
      <c r="G18" s="152">
        <v>15</v>
      </c>
      <c r="H18" s="152">
        <v>25</v>
      </c>
      <c r="I18" s="152">
        <v>34</v>
      </c>
      <c r="J18" s="158">
        <v>137</v>
      </c>
    </row>
    <row r="19" spans="1:10">
      <c r="A19" s="3">
        <f>Sjak!A19</f>
        <v>17</v>
      </c>
      <c r="B19" s="34" t="str">
        <f>Sjak!B19</f>
        <v>De lange sorte snobrød</v>
      </c>
      <c r="C19" s="152">
        <v>119</v>
      </c>
      <c r="D19" s="158">
        <v>16</v>
      </c>
      <c r="E19" s="152">
        <v>41</v>
      </c>
      <c r="F19" s="152">
        <v>30</v>
      </c>
      <c r="G19" s="152">
        <v>14</v>
      </c>
      <c r="H19" s="152">
        <v>20</v>
      </c>
      <c r="I19" s="152">
        <v>7</v>
      </c>
      <c r="J19" s="158">
        <v>112</v>
      </c>
    </row>
    <row r="20" spans="1:10">
      <c r="A20" s="3">
        <f>Sjak!A20</f>
        <v>18</v>
      </c>
      <c r="B20" s="34" t="str">
        <f>Sjak!B20</f>
        <v>De lækre ladies</v>
      </c>
      <c r="C20" s="152">
        <v>102</v>
      </c>
      <c r="D20" s="158">
        <v>37</v>
      </c>
      <c r="E20" s="152">
        <v>19</v>
      </c>
      <c r="F20" s="152">
        <v>23</v>
      </c>
      <c r="G20" s="152">
        <v>50</v>
      </c>
      <c r="H20" s="152">
        <v>36</v>
      </c>
      <c r="I20" s="152">
        <v>40</v>
      </c>
      <c r="J20" s="158">
        <v>168</v>
      </c>
    </row>
    <row r="21" spans="1:10">
      <c r="A21" s="3">
        <f>Sjak!A21</f>
        <v>19</v>
      </c>
      <c r="B21" s="34" t="str">
        <f>Sjak!B21</f>
        <v>De tre små</v>
      </c>
      <c r="C21" s="152">
        <v>93</v>
      </c>
      <c r="D21" s="158">
        <v>46</v>
      </c>
      <c r="E21" s="152">
        <v>100</v>
      </c>
      <c r="F21" s="152">
        <v>14</v>
      </c>
      <c r="G21" s="152">
        <v>23</v>
      </c>
      <c r="H21" s="152">
        <v>24</v>
      </c>
      <c r="I21" s="152">
        <v>39</v>
      </c>
      <c r="J21" s="158">
        <v>200</v>
      </c>
    </row>
    <row r="22" spans="1:10">
      <c r="A22" s="3">
        <f>Sjak!A22</f>
        <v>20</v>
      </c>
      <c r="B22" s="34" t="str">
        <f>Sjak!B22</f>
        <v>Dyssegårdsspejderne.dk</v>
      </c>
      <c r="C22" s="152">
        <v>118</v>
      </c>
      <c r="D22" s="158">
        <v>19</v>
      </c>
      <c r="E22" s="152">
        <v>42</v>
      </c>
      <c r="F22" s="152">
        <v>42</v>
      </c>
      <c r="G22" s="152">
        <v>12</v>
      </c>
      <c r="H22" s="152">
        <v>3</v>
      </c>
      <c r="I22" s="152">
        <v>17</v>
      </c>
      <c r="J22" s="158">
        <v>116</v>
      </c>
    </row>
    <row r="23" spans="1:10">
      <c r="A23" s="3">
        <f>Sjak!A23</f>
        <v>21</v>
      </c>
      <c r="B23" s="34" t="str">
        <f>Sjak!B23</f>
        <v>Einherjerne</v>
      </c>
      <c r="C23" s="152">
        <v>119</v>
      </c>
      <c r="D23" s="158">
        <v>16</v>
      </c>
      <c r="E23" s="152">
        <v>24</v>
      </c>
      <c r="F23" s="152">
        <v>6</v>
      </c>
      <c r="G23" s="152">
        <v>22</v>
      </c>
      <c r="H23" s="152">
        <v>49</v>
      </c>
      <c r="I23" s="152">
        <v>11</v>
      </c>
      <c r="J23" s="158">
        <v>112</v>
      </c>
    </row>
    <row r="24" spans="1:10">
      <c r="A24" s="3">
        <f>Sjak!A24</f>
        <v>22</v>
      </c>
      <c r="B24" s="34" t="str">
        <f>Sjak!B24</f>
        <v>Erectus</v>
      </c>
      <c r="C24" s="152">
        <v>113</v>
      </c>
      <c r="D24" s="158">
        <v>26</v>
      </c>
      <c r="E24" s="152">
        <v>5</v>
      </c>
      <c r="F24" s="152">
        <v>43</v>
      </c>
      <c r="G24" s="152">
        <v>26</v>
      </c>
      <c r="H24" s="152">
        <v>37</v>
      </c>
      <c r="I24" s="152">
        <v>23</v>
      </c>
      <c r="J24" s="158">
        <v>134</v>
      </c>
    </row>
    <row r="25" spans="1:10">
      <c r="A25" s="3">
        <f>Sjak!A25</f>
        <v>23</v>
      </c>
      <c r="B25" s="34" t="str">
        <f>Sjak!B25</f>
        <v>Essif only</v>
      </c>
      <c r="C25" s="152">
        <v>117</v>
      </c>
      <c r="D25" s="158">
        <v>22</v>
      </c>
      <c r="E25" s="152">
        <v>30</v>
      </c>
      <c r="F25" s="152">
        <v>28</v>
      </c>
      <c r="G25" s="152">
        <v>20</v>
      </c>
      <c r="H25" s="152">
        <v>11</v>
      </c>
      <c r="I25" s="152">
        <v>31</v>
      </c>
      <c r="J25" s="158">
        <v>120</v>
      </c>
    </row>
    <row r="26" spans="1:10">
      <c r="A26" s="3">
        <f>Sjak!A26</f>
        <v>24</v>
      </c>
      <c r="B26" s="34" t="str">
        <f>Sjak!B26</f>
        <v>Extravaganza</v>
      </c>
      <c r="C26" s="152">
        <v>111</v>
      </c>
      <c r="D26" s="158">
        <v>30</v>
      </c>
      <c r="E26" s="152">
        <v>15</v>
      </c>
      <c r="F26" s="152">
        <v>20</v>
      </c>
      <c r="G26" s="152">
        <v>24</v>
      </c>
      <c r="H26" s="152">
        <v>50</v>
      </c>
      <c r="I26" s="152">
        <v>32</v>
      </c>
      <c r="J26" s="158">
        <v>141</v>
      </c>
    </row>
    <row r="27" spans="1:10">
      <c r="A27" s="3">
        <f>Sjak!A27</f>
        <v>25</v>
      </c>
      <c r="B27" s="34" t="str">
        <f>Sjak!B27</f>
        <v>Familien Danmark</v>
      </c>
      <c r="C27" s="152">
        <v>102</v>
      </c>
      <c r="D27" s="158">
        <v>38</v>
      </c>
      <c r="E27" s="152">
        <v>20</v>
      </c>
      <c r="F27" s="152">
        <v>39</v>
      </c>
      <c r="G27" s="152">
        <v>51</v>
      </c>
      <c r="H27" s="152">
        <v>32</v>
      </c>
      <c r="I27" s="152">
        <v>27</v>
      </c>
      <c r="J27" s="158">
        <v>169</v>
      </c>
    </row>
    <row r="28" spans="1:10">
      <c r="A28" s="3">
        <f>Sjak!A28</f>
        <v>26</v>
      </c>
      <c r="B28" s="34" t="str">
        <f>Sjak!B28</f>
        <v>Fisseholdet</v>
      </c>
      <c r="C28" s="152">
        <v>87</v>
      </c>
      <c r="D28" s="158">
        <v>49</v>
      </c>
      <c r="E28" s="152">
        <v>28</v>
      </c>
      <c r="F28" s="152">
        <v>48</v>
      </c>
      <c r="G28" s="152">
        <v>49</v>
      </c>
      <c r="H28" s="152">
        <v>45</v>
      </c>
      <c r="I28" s="152">
        <v>48</v>
      </c>
      <c r="J28" s="158">
        <v>218</v>
      </c>
    </row>
    <row r="29" spans="1:10">
      <c r="A29" s="3">
        <f>Sjak!A29</f>
        <v>27</v>
      </c>
      <c r="B29" s="34" t="str">
        <f>Sjak!B29</f>
        <v>Fizzmeiste3000 (Udgået)</v>
      </c>
      <c r="C29" s="152">
        <v>0</v>
      </c>
      <c r="D29" s="158">
        <v>52</v>
      </c>
      <c r="E29" s="152">
        <v>100</v>
      </c>
      <c r="F29" s="152">
        <v>100</v>
      </c>
      <c r="G29" s="152">
        <v>100</v>
      </c>
      <c r="H29" s="152">
        <v>100</v>
      </c>
      <c r="I29" s="152">
        <v>100</v>
      </c>
      <c r="J29" s="158">
        <v>500</v>
      </c>
    </row>
    <row r="30" spans="1:10">
      <c r="A30" s="3">
        <f>Sjak!A30</f>
        <v>28</v>
      </c>
      <c r="B30" s="34" t="str">
        <f>Sjak!B30</f>
        <v>Flexfit</v>
      </c>
      <c r="C30" s="152">
        <v>132</v>
      </c>
      <c r="D30" s="158">
        <v>8</v>
      </c>
      <c r="E30" s="152">
        <v>18</v>
      </c>
      <c r="F30" s="152">
        <v>5</v>
      </c>
      <c r="G30" s="152">
        <v>7</v>
      </c>
      <c r="H30" s="152">
        <v>22</v>
      </c>
      <c r="I30" s="152">
        <v>19</v>
      </c>
      <c r="J30" s="158">
        <v>71</v>
      </c>
    </row>
    <row r="31" spans="1:10">
      <c r="A31" s="3">
        <f>Sjak!A31</f>
        <v>29</v>
      </c>
      <c r="B31" s="34" t="str">
        <f>Sjak!B31</f>
        <v>Ged med hat</v>
      </c>
      <c r="C31" s="152">
        <v>123</v>
      </c>
      <c r="D31" s="158">
        <v>14</v>
      </c>
      <c r="E31" s="152">
        <v>2</v>
      </c>
      <c r="F31" s="152">
        <v>31</v>
      </c>
      <c r="G31" s="152">
        <v>21</v>
      </c>
      <c r="H31" s="152">
        <v>35</v>
      </c>
      <c r="I31" s="152">
        <v>10</v>
      </c>
      <c r="J31" s="158">
        <v>99</v>
      </c>
    </row>
    <row r="32" spans="1:10">
      <c r="A32" s="3">
        <f>Sjak!A32</f>
        <v>30</v>
      </c>
      <c r="B32" s="34" t="str">
        <f>Sjak!B32</f>
        <v>Glædesdrenge</v>
      </c>
      <c r="C32" s="152">
        <v>86</v>
      </c>
      <c r="D32" s="158">
        <v>50</v>
      </c>
      <c r="E32" s="152">
        <v>100</v>
      </c>
      <c r="F32" s="152">
        <v>21</v>
      </c>
      <c r="G32" s="152">
        <v>25</v>
      </c>
      <c r="H32" s="152">
        <v>51</v>
      </c>
      <c r="I32" s="152">
        <v>24</v>
      </c>
      <c r="J32" s="158">
        <v>221</v>
      </c>
    </row>
    <row r="33" spans="1:10">
      <c r="A33" s="3">
        <f>Sjak!A33</f>
        <v>31</v>
      </c>
      <c r="B33" s="34" t="str">
        <f>Sjak!B33</f>
        <v>Grip  (Udgået)</v>
      </c>
      <c r="C33" s="152">
        <v>0</v>
      </c>
      <c r="D33" s="158">
        <v>52</v>
      </c>
      <c r="E33" s="152">
        <v>100</v>
      </c>
      <c r="F33" s="152">
        <v>100</v>
      </c>
      <c r="G33" s="152">
        <v>100</v>
      </c>
      <c r="H33" s="152">
        <v>100</v>
      </c>
      <c r="I33" s="152">
        <v>100</v>
      </c>
      <c r="J33" s="158">
        <v>500</v>
      </c>
    </row>
    <row r="34" spans="1:10">
      <c r="A34" s="3">
        <f>Sjak!A34</f>
        <v>32</v>
      </c>
      <c r="B34" s="34" t="str">
        <f>Sjak!B34</f>
        <v>Heidrun</v>
      </c>
      <c r="C34" s="152">
        <v>116</v>
      </c>
      <c r="D34" s="158">
        <v>25</v>
      </c>
      <c r="E34" s="152">
        <v>9</v>
      </c>
      <c r="F34" s="152">
        <v>40</v>
      </c>
      <c r="G34" s="152">
        <v>37</v>
      </c>
      <c r="H34" s="152">
        <v>18</v>
      </c>
      <c r="I34" s="152">
        <v>20</v>
      </c>
      <c r="J34" s="158">
        <v>124</v>
      </c>
    </row>
    <row r="35" spans="1:10">
      <c r="A35" s="3">
        <f>Sjak!A35</f>
        <v>33</v>
      </c>
      <c r="B35" s="34" t="str">
        <f>Sjak!B35</f>
        <v>Incaseof-A!</v>
      </c>
      <c r="C35" s="152">
        <v>123</v>
      </c>
      <c r="D35" s="158">
        <v>15</v>
      </c>
      <c r="E35" s="152">
        <v>14</v>
      </c>
      <c r="F35" s="152">
        <v>34</v>
      </c>
      <c r="G35" s="152">
        <v>32</v>
      </c>
      <c r="H35" s="152">
        <v>4</v>
      </c>
      <c r="I35" s="152">
        <v>16</v>
      </c>
      <c r="J35" s="158">
        <v>100</v>
      </c>
    </row>
    <row r="36" spans="1:10">
      <c r="A36" s="3">
        <f>Sjak!A36</f>
        <v>34</v>
      </c>
      <c r="B36" s="34" t="str">
        <f>Sjak!B36</f>
        <v>KaJoJo!</v>
      </c>
      <c r="C36" s="152">
        <v>107</v>
      </c>
      <c r="D36" s="158">
        <v>31</v>
      </c>
      <c r="E36" s="152">
        <v>27</v>
      </c>
      <c r="F36" s="152">
        <v>25</v>
      </c>
      <c r="G36" s="152">
        <v>38</v>
      </c>
      <c r="H36" s="152">
        <v>30</v>
      </c>
      <c r="I36" s="152">
        <v>33</v>
      </c>
      <c r="J36" s="158">
        <v>153</v>
      </c>
    </row>
    <row r="37" spans="1:10">
      <c r="A37" s="3">
        <f>Sjak!A37</f>
        <v>35</v>
      </c>
      <c r="B37" s="34" t="str">
        <f>Sjak!B37</f>
        <v>Kong Knud</v>
      </c>
      <c r="C37" s="152">
        <v>118</v>
      </c>
      <c r="D37" s="158">
        <v>20</v>
      </c>
      <c r="E37" s="152">
        <v>48</v>
      </c>
      <c r="F37" s="152">
        <v>16</v>
      </c>
      <c r="G37" s="152">
        <v>16</v>
      </c>
      <c r="H37" s="152">
        <v>17</v>
      </c>
      <c r="I37" s="152">
        <v>21</v>
      </c>
      <c r="J37" s="158">
        <v>118</v>
      </c>
    </row>
    <row r="38" spans="1:10">
      <c r="A38" s="3">
        <f>Sjak!A38</f>
        <v>36</v>
      </c>
      <c r="B38" s="34" t="str">
        <f>Sjak!B38</f>
        <v>Afrodites Disciple</v>
      </c>
      <c r="C38" s="152">
        <v>105</v>
      </c>
      <c r="D38" s="158">
        <v>34</v>
      </c>
      <c r="E38" s="152">
        <v>40</v>
      </c>
      <c r="F38" s="152">
        <v>36</v>
      </c>
      <c r="G38" s="152">
        <v>33</v>
      </c>
      <c r="H38" s="152">
        <v>21</v>
      </c>
      <c r="I38" s="152">
        <v>29</v>
      </c>
      <c r="J38" s="158">
        <v>159</v>
      </c>
    </row>
    <row r="39" spans="1:10">
      <c r="A39" s="3">
        <f>Sjak!A39</f>
        <v>37</v>
      </c>
      <c r="B39" s="34" t="str">
        <f>Sjak!B39</f>
        <v>Ladies</v>
      </c>
      <c r="C39" s="152">
        <v>107</v>
      </c>
      <c r="D39" s="158">
        <v>31</v>
      </c>
      <c r="E39" s="152">
        <v>23</v>
      </c>
      <c r="F39" s="152">
        <v>19</v>
      </c>
      <c r="G39" s="152">
        <v>35</v>
      </c>
      <c r="H39" s="152">
        <v>40</v>
      </c>
      <c r="I39" s="152">
        <v>36</v>
      </c>
      <c r="J39" s="158">
        <v>153</v>
      </c>
    </row>
    <row r="40" spans="1:10">
      <c r="A40" s="3">
        <f>Sjak!A40</f>
        <v>38</v>
      </c>
      <c r="B40" s="34" t="str">
        <f>Sjak!B40</f>
        <v>Le federation des scout (Udgået)</v>
      </c>
      <c r="C40" s="152">
        <v>0</v>
      </c>
      <c r="D40" s="158">
        <v>52</v>
      </c>
      <c r="E40" s="152">
        <v>100</v>
      </c>
      <c r="F40" s="152">
        <v>100</v>
      </c>
      <c r="G40" s="152">
        <v>100</v>
      </c>
      <c r="H40" s="152">
        <v>100</v>
      </c>
      <c r="I40" s="152">
        <v>100</v>
      </c>
      <c r="J40" s="158">
        <v>500</v>
      </c>
    </row>
    <row r="41" spans="1:10">
      <c r="A41" s="3">
        <f>Sjak!A41</f>
        <v>39</v>
      </c>
      <c r="B41" s="34" t="str">
        <f>Sjak!B41</f>
        <v>MC Rokke</v>
      </c>
      <c r="C41" s="152">
        <v>96</v>
      </c>
      <c r="D41" s="158">
        <v>43</v>
      </c>
      <c r="E41" s="152">
        <v>31</v>
      </c>
      <c r="F41" s="152">
        <v>44</v>
      </c>
      <c r="G41" s="152">
        <v>46</v>
      </c>
      <c r="H41" s="152">
        <v>26</v>
      </c>
      <c r="I41" s="152">
        <v>42</v>
      </c>
      <c r="J41" s="158">
        <v>189</v>
      </c>
    </row>
    <row r="42" spans="1:10">
      <c r="A42" s="3">
        <f>Sjak!A42</f>
        <v>40</v>
      </c>
      <c r="B42" s="34" t="str">
        <f>Sjak!B42</f>
        <v>Mig og Morten</v>
      </c>
      <c r="C42" s="152">
        <v>94</v>
      </c>
      <c r="D42" s="158">
        <v>45</v>
      </c>
      <c r="E42" s="152">
        <v>35</v>
      </c>
      <c r="F42" s="152">
        <v>27</v>
      </c>
      <c r="G42" s="152">
        <v>45</v>
      </c>
      <c r="H42" s="152">
        <v>43</v>
      </c>
      <c r="I42" s="152">
        <v>47</v>
      </c>
      <c r="J42" s="158">
        <v>197</v>
      </c>
    </row>
    <row r="43" spans="1:10">
      <c r="A43" s="3">
        <f>Sjak!A43</f>
        <v>41</v>
      </c>
      <c r="B43" s="34" t="str">
        <f>Sjak!B43</f>
        <v>NAG</v>
      </c>
      <c r="C43" s="152">
        <v>101</v>
      </c>
      <c r="D43" s="158">
        <v>39</v>
      </c>
      <c r="E43" s="152">
        <v>36</v>
      </c>
      <c r="F43" s="152">
        <v>51</v>
      </c>
      <c r="G43" s="152">
        <v>9</v>
      </c>
      <c r="H43" s="152">
        <v>47</v>
      </c>
      <c r="I43" s="152">
        <v>28</v>
      </c>
      <c r="J43" s="158">
        <v>171</v>
      </c>
    </row>
    <row r="44" spans="1:10">
      <c r="A44" s="3">
        <f>Sjak!A44</f>
        <v>42</v>
      </c>
      <c r="B44" s="34" t="str">
        <f>Sjak!B44</f>
        <v>Old spice</v>
      </c>
      <c r="C44" s="152">
        <v>111</v>
      </c>
      <c r="D44" s="158">
        <v>29</v>
      </c>
      <c r="E44" s="152">
        <v>11</v>
      </c>
      <c r="F44" s="152">
        <v>29</v>
      </c>
      <c r="G44" s="152">
        <v>30</v>
      </c>
      <c r="H44" s="152">
        <v>27</v>
      </c>
      <c r="I44" s="152">
        <v>43</v>
      </c>
      <c r="J44" s="158">
        <v>140</v>
      </c>
    </row>
    <row r="45" spans="1:10">
      <c r="A45" s="3">
        <f>Sjak!A45</f>
        <v>43</v>
      </c>
      <c r="B45" s="34" t="str">
        <f>Sjak!B45</f>
        <v>Pøllepus og Co  (Udgået)</v>
      </c>
      <c r="C45" s="152">
        <v>0</v>
      </c>
      <c r="D45" s="158">
        <v>52</v>
      </c>
      <c r="E45" s="152">
        <v>100</v>
      </c>
      <c r="F45" s="152">
        <v>100</v>
      </c>
      <c r="G45" s="152">
        <v>100</v>
      </c>
      <c r="H45" s="152">
        <v>100</v>
      </c>
      <c r="I45" s="152">
        <v>100</v>
      </c>
      <c r="J45" s="158">
        <v>500</v>
      </c>
    </row>
    <row r="46" spans="1:10">
      <c r="A46" s="3">
        <f>Sjak!A46</f>
        <v>44</v>
      </c>
      <c r="B46" s="34" t="str">
        <f>Sjak!B46</f>
        <v>Robustus</v>
      </c>
      <c r="C46" s="152">
        <v>126</v>
      </c>
      <c r="D46" s="158">
        <v>12</v>
      </c>
      <c r="E46" s="152">
        <v>46</v>
      </c>
      <c r="F46" s="152">
        <v>9</v>
      </c>
      <c r="G46" s="152">
        <v>19</v>
      </c>
      <c r="H46" s="152">
        <v>12</v>
      </c>
      <c r="I46" s="152">
        <v>6</v>
      </c>
      <c r="J46" s="158">
        <v>92</v>
      </c>
    </row>
    <row r="47" spans="1:10">
      <c r="A47" s="3">
        <f>Sjak!A47</f>
        <v>45</v>
      </c>
      <c r="B47" s="34" t="str">
        <f>Sjak!B47</f>
        <v>Saiphsation</v>
      </c>
      <c r="C47" s="152">
        <v>117</v>
      </c>
      <c r="D47" s="158">
        <v>23</v>
      </c>
      <c r="E47" s="152">
        <v>21</v>
      </c>
      <c r="F47" s="152">
        <v>8</v>
      </c>
      <c r="G47" s="152">
        <v>29</v>
      </c>
      <c r="H47" s="152">
        <v>33</v>
      </c>
      <c r="I47" s="152">
        <v>30</v>
      </c>
      <c r="J47" s="158">
        <v>121</v>
      </c>
    </row>
    <row r="48" spans="1:10">
      <c r="A48" s="3">
        <f>Sjak!A48</f>
        <v>46</v>
      </c>
      <c r="B48" s="34" t="str">
        <f>Sjak!B48</f>
        <v>Sirius II</v>
      </c>
      <c r="C48" s="152">
        <v>112</v>
      </c>
      <c r="D48" s="158">
        <v>27</v>
      </c>
      <c r="E48" s="152">
        <v>8</v>
      </c>
      <c r="F48" s="152">
        <v>38</v>
      </c>
      <c r="G48" s="152">
        <v>31</v>
      </c>
      <c r="H48" s="152">
        <v>38</v>
      </c>
      <c r="I48" s="152">
        <v>22</v>
      </c>
      <c r="J48" s="158">
        <v>137</v>
      </c>
    </row>
    <row r="49" spans="1:12">
      <c r="A49" s="3">
        <f>Sjak!A49</f>
        <v>47</v>
      </c>
      <c r="B49" s="34" t="str">
        <f>Sjak!B49</f>
        <v>Sjak Najs Majs</v>
      </c>
      <c r="C49" s="152">
        <v>83</v>
      </c>
      <c r="D49" s="158">
        <v>51</v>
      </c>
      <c r="E49" s="152">
        <v>49</v>
      </c>
      <c r="F49" s="152">
        <v>46</v>
      </c>
      <c r="G49" s="152">
        <v>43</v>
      </c>
      <c r="H49" s="152">
        <v>44</v>
      </c>
      <c r="I49" s="152">
        <v>50</v>
      </c>
      <c r="J49" s="158">
        <v>232</v>
      </c>
    </row>
    <row r="50" spans="1:12">
      <c r="A50" s="3">
        <f>Sjak!A50</f>
        <v>48</v>
      </c>
      <c r="B50" s="34" t="str">
        <f>Sjak!B50</f>
        <v>Skovmænd</v>
      </c>
      <c r="C50" s="152">
        <v>136</v>
      </c>
      <c r="D50" s="158">
        <v>4</v>
      </c>
      <c r="E50" s="152">
        <v>43</v>
      </c>
      <c r="F50" s="152">
        <v>1</v>
      </c>
      <c r="G50" s="152">
        <v>6</v>
      </c>
      <c r="H50" s="152">
        <v>5</v>
      </c>
      <c r="I50" s="152">
        <v>4</v>
      </c>
      <c r="J50" s="158">
        <v>59</v>
      </c>
    </row>
    <row r="51" spans="1:12">
      <c r="A51" s="3">
        <f>Sjak!A51</f>
        <v>49</v>
      </c>
      <c r="B51" s="34" t="str">
        <f>Sjak!B51</f>
        <v>Spis nu pillen Pocahontas</v>
      </c>
      <c r="C51" s="152">
        <v>134</v>
      </c>
      <c r="D51" s="158">
        <v>5</v>
      </c>
      <c r="E51" s="152">
        <v>7</v>
      </c>
      <c r="F51" s="152">
        <v>2</v>
      </c>
      <c r="G51" s="152">
        <v>18</v>
      </c>
      <c r="H51" s="152">
        <v>23</v>
      </c>
      <c r="I51" s="152">
        <v>13</v>
      </c>
      <c r="J51" s="158">
        <v>63</v>
      </c>
    </row>
    <row r="52" spans="1:12">
      <c r="A52" s="3">
        <f>Sjak!A52</f>
        <v>50</v>
      </c>
      <c r="B52" s="34" t="str">
        <f>Sjak!B52</f>
        <v>Team Colleruphus</v>
      </c>
      <c r="C52" s="152">
        <v>92</v>
      </c>
      <c r="D52" s="158">
        <v>48</v>
      </c>
      <c r="E52" s="152">
        <v>37</v>
      </c>
      <c r="F52" s="152">
        <v>32</v>
      </c>
      <c r="G52" s="152">
        <v>42</v>
      </c>
      <c r="H52" s="152">
        <v>46</v>
      </c>
      <c r="I52" s="152">
        <v>46</v>
      </c>
      <c r="J52" s="158">
        <v>203</v>
      </c>
    </row>
    <row r="53" spans="1:12">
      <c r="A53" s="3">
        <f>Sjak!A53</f>
        <v>51</v>
      </c>
      <c r="B53" s="34" t="str">
        <f>Sjak!B53</f>
        <v>The Big Lebowskis</v>
      </c>
      <c r="C53" s="152">
        <v>101</v>
      </c>
      <c r="D53" s="158">
        <v>39</v>
      </c>
      <c r="E53" s="152">
        <v>16</v>
      </c>
      <c r="F53" s="152">
        <v>50</v>
      </c>
      <c r="G53" s="152">
        <v>48</v>
      </c>
      <c r="H53" s="152">
        <v>31</v>
      </c>
      <c r="I53" s="152">
        <v>26</v>
      </c>
      <c r="J53" s="158">
        <v>171</v>
      </c>
      <c r="L53" s="159"/>
    </row>
    <row r="54" spans="1:12">
      <c r="A54" s="3">
        <f>Sjak!A54</f>
        <v>52</v>
      </c>
      <c r="B54" s="34" t="str">
        <f>Sjak!B54</f>
        <v>Tin Gonic</v>
      </c>
      <c r="C54" s="152">
        <v>133</v>
      </c>
      <c r="D54" s="158">
        <v>6</v>
      </c>
      <c r="E54" s="152">
        <v>34</v>
      </c>
      <c r="F54" s="152">
        <v>11</v>
      </c>
      <c r="G54" s="152">
        <v>5</v>
      </c>
      <c r="H54" s="152">
        <v>13</v>
      </c>
      <c r="I54" s="152">
        <v>5</v>
      </c>
      <c r="J54" s="158">
        <v>68</v>
      </c>
    </row>
    <row r="55" spans="1:12">
      <c r="A55" s="3">
        <f>Sjak!A55</f>
        <v>53</v>
      </c>
      <c r="B55" s="34" t="str">
        <f>Sjak!B55</f>
        <v>TjuBang!</v>
      </c>
      <c r="C55" s="152">
        <v>118</v>
      </c>
      <c r="D55" s="158">
        <v>20</v>
      </c>
      <c r="E55" s="152">
        <v>45</v>
      </c>
      <c r="F55" s="152">
        <v>22</v>
      </c>
      <c r="G55" s="152">
        <v>27</v>
      </c>
      <c r="H55" s="152">
        <v>9</v>
      </c>
      <c r="I55" s="152">
        <v>15</v>
      </c>
      <c r="J55" s="158">
        <v>118</v>
      </c>
    </row>
    <row r="56" spans="1:12">
      <c r="A56" s="3">
        <f>Sjak!A56</f>
        <v>54</v>
      </c>
      <c r="B56" s="34" t="str">
        <f>Sjak!B56</f>
        <v>Tom</v>
      </c>
      <c r="C56" s="152">
        <v>98</v>
      </c>
      <c r="D56" s="158">
        <v>41</v>
      </c>
      <c r="E56" s="152">
        <v>10</v>
      </c>
      <c r="F56" s="152">
        <v>49</v>
      </c>
      <c r="G56" s="152">
        <v>41</v>
      </c>
      <c r="H56" s="152">
        <v>41</v>
      </c>
      <c r="I56" s="152">
        <v>41</v>
      </c>
      <c r="J56" s="158">
        <v>182</v>
      </c>
    </row>
    <row r="57" spans="1:12">
      <c r="A57" s="3">
        <f>Sjak!A57</f>
        <v>55</v>
      </c>
      <c r="B57" s="34" t="str">
        <f>Sjak!B57</f>
        <v>Tunge Tut  (Udgået)</v>
      </c>
      <c r="C57" s="152">
        <v>0</v>
      </c>
      <c r="D57" s="158">
        <v>52</v>
      </c>
      <c r="E57" s="152">
        <v>100</v>
      </c>
      <c r="F57" s="152">
        <v>100</v>
      </c>
      <c r="G57" s="152">
        <v>100</v>
      </c>
      <c r="H57" s="152">
        <v>100</v>
      </c>
      <c r="I57" s="152">
        <v>100</v>
      </c>
      <c r="J57" s="158">
        <v>500</v>
      </c>
    </row>
    <row r="58" spans="1:12" ht="12" thickBot="1">
      <c r="A58" s="162">
        <f>Sjak!A58</f>
        <v>56</v>
      </c>
      <c r="B58" s="163" t="str">
        <f>Sjak!B58</f>
        <v>Vibrio</v>
      </c>
      <c r="C58" s="164">
        <v>116</v>
      </c>
      <c r="D58" s="165">
        <v>24</v>
      </c>
      <c r="E58" s="164">
        <v>1</v>
      </c>
      <c r="F58" s="164">
        <v>37</v>
      </c>
      <c r="G58" s="164">
        <v>34</v>
      </c>
      <c r="H58" s="164">
        <v>14</v>
      </c>
      <c r="I58" s="164">
        <v>37</v>
      </c>
      <c r="J58" s="165">
        <v>123</v>
      </c>
    </row>
  </sheetData>
  <mergeCells count="1">
    <mergeCell ref="C1:D1"/>
  </mergeCells>
  <phoneticPr fontId="0" type="noConversion"/>
  <pageMargins left="0.78740157480314965" right="0.78740157480314965" top="0.78740157480314965" bottom="0.78740157480314965" header="0.39370078740157483" footer="0.39370078740157483"/>
  <pageSetup paperSize="9" scale="76" orientation="landscape" r:id="rId1"/>
  <headerFooter alignWithMargins="0">
    <oddHeader>&amp;L&amp;"Arial,Fed"Sværdkamp 2013&amp;"Arial,Kursiv"&amp;A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U60"/>
  <sheetViews>
    <sheetView workbookViewId="0">
      <pane ySplit="2" topLeftCell="A3" activePane="bottomLeft" state="frozen"/>
      <selection activeCell="P30" sqref="P30"/>
      <selection pane="bottomLeft" activeCell="G17" sqref="G17"/>
    </sheetView>
  </sheetViews>
  <sheetFormatPr defaultRowHeight="11.25"/>
  <cols>
    <col min="1" max="1" width="6" style="1" bestFit="1" customWidth="1"/>
    <col min="2" max="2" width="27" style="1" customWidth="1"/>
    <col min="3" max="3" width="5" style="1" bestFit="1" customWidth="1"/>
    <col min="4" max="4" width="5.28515625" style="1" bestFit="1" customWidth="1"/>
    <col min="5" max="5" width="9.7109375" style="1" customWidth="1"/>
    <col min="6" max="6" width="15.5703125" style="1" customWidth="1"/>
    <col min="7" max="12" width="9.140625" style="1"/>
    <col min="13" max="16" width="9.140625" style="1" hidden="1" customWidth="1"/>
    <col min="17" max="16384" width="9.140625" style="1"/>
  </cols>
  <sheetData>
    <row r="1" spans="1:21">
      <c r="A1" s="5" t="s">
        <v>9</v>
      </c>
      <c r="B1" s="11">
        <v>100</v>
      </c>
      <c r="C1" s="196" t="s">
        <v>11</v>
      </c>
      <c r="D1" s="197"/>
      <c r="E1" s="166"/>
      <c r="F1" s="169"/>
    </row>
    <row r="2" spans="1:21" ht="15.75" thickBot="1">
      <c r="A2" s="57" t="s">
        <v>8</v>
      </c>
      <c r="B2" s="58" t="s">
        <v>1</v>
      </c>
      <c r="C2" s="59" t="s">
        <v>12</v>
      </c>
      <c r="D2" s="60" t="s">
        <v>15</v>
      </c>
      <c r="E2" s="167" t="s">
        <v>28</v>
      </c>
      <c r="F2" s="17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13.5" thickBot="1">
      <c r="A3" s="5">
        <f>Sjak!A3</f>
        <v>1</v>
      </c>
      <c r="B3" s="61" t="str">
        <f>Sjak!B3</f>
        <v>L.I.M</v>
      </c>
      <c r="C3" s="62">
        <v>96</v>
      </c>
      <c r="D3" s="63">
        <v>3</v>
      </c>
      <c r="E3" s="168">
        <v>8.564814814814815E-3</v>
      </c>
      <c r="F3" s="171"/>
      <c r="G3" s="20"/>
      <c r="I3" s="71"/>
      <c r="J3" s="148"/>
      <c r="K3" s="71"/>
      <c r="L3" s="71"/>
      <c r="M3" s="71"/>
      <c r="N3" s="71"/>
      <c r="O3" s="71"/>
      <c r="P3" s="71"/>
      <c r="Q3" s="148"/>
      <c r="R3" s="148"/>
      <c r="S3" s="71"/>
      <c r="T3" s="71"/>
      <c r="U3" s="151"/>
    </row>
    <row r="4" spans="1:21" ht="13.5" thickBot="1">
      <c r="A4" s="3">
        <f>Sjak!A4</f>
        <v>2</v>
      </c>
      <c r="B4" s="4" t="str">
        <f>Sjak!B4</f>
        <v>BE-ton</v>
      </c>
      <c r="C4" s="62">
        <v>55</v>
      </c>
      <c r="D4" s="63">
        <v>26</v>
      </c>
      <c r="E4" s="168">
        <v>1.3796296296296298E-2</v>
      </c>
      <c r="F4" s="171"/>
      <c r="G4" s="20"/>
      <c r="I4" s="71"/>
      <c r="J4" s="148"/>
      <c r="K4" s="71"/>
      <c r="L4" s="71"/>
      <c r="M4" s="71"/>
      <c r="N4" s="71"/>
      <c r="O4" s="71"/>
      <c r="P4" s="71"/>
      <c r="Q4" s="148"/>
      <c r="R4" s="148"/>
      <c r="S4" s="71"/>
      <c r="T4" s="71"/>
      <c r="U4" s="151"/>
    </row>
    <row r="5" spans="1:21" ht="13.5" thickBot="1">
      <c r="A5" s="3">
        <f>Sjak!A5</f>
        <v>3</v>
      </c>
      <c r="B5" s="4" t="str">
        <f>Sjak!B5</f>
        <v>A!</v>
      </c>
      <c r="C5" s="62">
        <v>94</v>
      </c>
      <c r="D5" s="63">
        <v>4</v>
      </c>
      <c r="E5" s="168">
        <v>8.6574074074074071E-3</v>
      </c>
      <c r="F5" s="171"/>
      <c r="G5" s="20"/>
      <c r="I5" s="71"/>
      <c r="J5" s="148"/>
      <c r="K5" s="71"/>
      <c r="L5" s="71"/>
      <c r="M5" s="71"/>
      <c r="N5" s="71"/>
      <c r="O5" s="71"/>
      <c r="P5" s="71"/>
      <c r="Q5" s="148"/>
      <c r="R5" s="148"/>
      <c r="S5" s="71"/>
      <c r="T5" s="71"/>
      <c r="U5" s="151"/>
    </row>
    <row r="6" spans="1:21" ht="13.5" thickBot="1">
      <c r="A6" s="3">
        <f>Sjak!A6</f>
        <v>4</v>
      </c>
      <c r="B6" s="4" t="str">
        <f>Sjak!B6</f>
        <v>Ascend</v>
      </c>
      <c r="C6" s="62">
        <v>100</v>
      </c>
      <c r="D6" s="63">
        <v>1</v>
      </c>
      <c r="E6" s="168">
        <v>8.4143518518518517E-3</v>
      </c>
      <c r="F6" s="171"/>
      <c r="G6" s="20"/>
      <c r="I6" s="71"/>
      <c r="J6" s="148"/>
      <c r="K6" s="71"/>
      <c r="L6" s="71"/>
      <c r="M6" s="71"/>
      <c r="N6" s="71"/>
      <c r="O6" s="71"/>
      <c r="P6" s="71"/>
      <c r="Q6" s="148"/>
      <c r="R6" s="148"/>
      <c r="S6" s="71"/>
      <c r="T6" s="71"/>
      <c r="U6" s="151"/>
    </row>
    <row r="7" spans="1:21" ht="13.5" thickBot="1">
      <c r="A7" s="3">
        <f>Sjak!A7</f>
        <v>5</v>
      </c>
      <c r="B7" s="4" t="str">
        <f>Sjak!B7</f>
        <v>Australopithecus</v>
      </c>
      <c r="C7" s="62">
        <v>74</v>
      </c>
      <c r="D7" s="63">
        <v>15</v>
      </c>
      <c r="E7" s="168">
        <v>1.1412037037037038E-2</v>
      </c>
      <c r="F7" s="171"/>
      <c r="G7" s="20"/>
      <c r="I7" s="71"/>
      <c r="J7" s="148"/>
      <c r="K7" s="71"/>
      <c r="L7" s="71"/>
      <c r="M7" s="71"/>
      <c r="N7" s="71"/>
      <c r="O7" s="71"/>
      <c r="P7" s="71"/>
      <c r="Q7" s="148"/>
      <c r="R7" s="148"/>
      <c r="S7" s="71"/>
      <c r="T7" s="71"/>
      <c r="U7" s="151"/>
    </row>
    <row r="8" spans="1:21" ht="13.5" thickBot="1">
      <c r="A8" s="3">
        <f>Sjak!A8</f>
        <v>6</v>
      </c>
      <c r="B8" s="4" t="str">
        <f>Sjak!B8</f>
        <v>Bamseklanen</v>
      </c>
      <c r="C8" s="62">
        <v>19</v>
      </c>
      <c r="D8" s="63">
        <v>46</v>
      </c>
      <c r="E8" s="168">
        <v>1.9236111111111107E-2</v>
      </c>
      <c r="F8" s="171"/>
      <c r="G8" s="20"/>
      <c r="I8" s="71"/>
      <c r="J8" s="148"/>
      <c r="K8" s="71"/>
      <c r="L8" s="71"/>
      <c r="M8" s="71"/>
      <c r="N8" s="71"/>
      <c r="O8" s="71"/>
      <c r="P8" s="71"/>
      <c r="Q8" s="148"/>
      <c r="R8" s="148"/>
      <c r="S8" s="71"/>
      <c r="T8" s="71"/>
      <c r="U8" s="151"/>
    </row>
    <row r="9" spans="1:21" ht="13.5" thickBot="1">
      <c r="A9" s="3">
        <f>Sjak!A9</f>
        <v>7</v>
      </c>
      <c r="B9" s="4" t="str">
        <f>Sjak!B9</f>
        <v>Aquila</v>
      </c>
      <c r="C9" s="62">
        <v>65</v>
      </c>
      <c r="D9" s="63">
        <v>20</v>
      </c>
      <c r="E9" s="168">
        <v>1.2106481481481482E-2</v>
      </c>
      <c r="F9" s="171"/>
      <c r="G9" s="20"/>
      <c r="I9" s="71"/>
      <c r="J9" s="148"/>
      <c r="K9" s="71"/>
      <c r="L9" s="71"/>
      <c r="M9" s="71"/>
      <c r="N9" s="71"/>
      <c r="O9" s="71"/>
      <c r="P9" s="71"/>
      <c r="Q9" s="148"/>
      <c r="R9" s="148"/>
      <c r="S9" s="71"/>
      <c r="T9" s="71"/>
      <c r="U9" s="151"/>
    </row>
    <row r="10" spans="1:21" ht="13.5" thickBot="1">
      <c r="A10" s="3">
        <f>Sjak!A10</f>
        <v>8</v>
      </c>
      <c r="B10" s="4" t="str">
        <f>Sjak!B10</f>
        <v>Birkegruppen</v>
      </c>
      <c r="C10" s="62">
        <v>92</v>
      </c>
      <c r="D10" s="63">
        <v>5</v>
      </c>
      <c r="E10" s="168">
        <v>8.7037037037037031E-3</v>
      </c>
      <c r="F10" s="171"/>
      <c r="G10" s="20"/>
      <c r="I10" s="71"/>
      <c r="J10" s="148"/>
      <c r="K10" s="71"/>
      <c r="L10" s="71"/>
      <c r="M10" s="71"/>
      <c r="N10" s="71"/>
      <c r="O10" s="71"/>
      <c r="P10" s="71"/>
      <c r="Q10" s="148"/>
      <c r="R10" s="148"/>
      <c r="S10" s="71"/>
      <c r="T10" s="71"/>
      <c r="U10" s="151"/>
    </row>
    <row r="11" spans="1:21" ht="13.5" thickBot="1">
      <c r="A11" s="3">
        <f>Sjak!A11</f>
        <v>9</v>
      </c>
      <c r="B11" s="4" t="str">
        <f>Sjak!B11</f>
        <v>Birkerød bjørne</v>
      </c>
      <c r="C11" s="62">
        <v>58</v>
      </c>
      <c r="D11" s="63">
        <v>24</v>
      </c>
      <c r="E11" s="168">
        <v>1.3472222222222222E-2</v>
      </c>
      <c r="F11" s="171"/>
      <c r="G11" s="20"/>
      <c r="I11" s="71"/>
      <c r="J11" s="148"/>
      <c r="K11" s="71"/>
      <c r="L11" s="71"/>
      <c r="M11" s="71"/>
      <c r="N11" s="71"/>
      <c r="O11" s="71"/>
      <c r="P11" s="71"/>
      <c r="Q11" s="148"/>
      <c r="R11" s="148"/>
      <c r="S11" s="71"/>
      <c r="T11" s="71"/>
      <c r="U11" s="151"/>
    </row>
    <row r="12" spans="1:21" ht="13.5" thickBot="1">
      <c r="A12" s="3">
        <f>Sjak!A12</f>
        <v>10</v>
      </c>
      <c r="B12" s="4" t="str">
        <f>Sjak!B12</f>
        <v>Casper &amp; de unge drenge</v>
      </c>
      <c r="C12" s="62">
        <v>78</v>
      </c>
      <c r="D12" s="63">
        <v>13</v>
      </c>
      <c r="E12" s="168">
        <v>1.1145833333333332E-2</v>
      </c>
      <c r="F12" s="171"/>
      <c r="G12" s="20"/>
      <c r="I12" s="71"/>
      <c r="J12" s="148"/>
      <c r="K12" s="71"/>
      <c r="L12" s="71"/>
      <c r="M12" s="71"/>
      <c r="N12" s="71"/>
      <c r="O12" s="71"/>
      <c r="P12" s="71"/>
      <c r="Q12" s="148"/>
      <c r="R12" s="148"/>
      <c r="S12" s="71"/>
      <c r="T12" s="71"/>
      <c r="U12" s="151"/>
    </row>
    <row r="13" spans="1:21" ht="13.5" thickBot="1">
      <c r="A13" s="3">
        <f>Sjak!A13</f>
        <v>11</v>
      </c>
      <c r="B13" s="4" t="str">
        <f>Sjak!B13</f>
        <v>CK</v>
      </c>
      <c r="C13" s="62">
        <v>76</v>
      </c>
      <c r="D13" s="63">
        <v>14</v>
      </c>
      <c r="E13" s="168">
        <v>1.1157407407407408E-2</v>
      </c>
      <c r="F13" s="171"/>
      <c r="G13" s="20"/>
      <c r="I13" s="71"/>
      <c r="J13" s="148"/>
      <c r="K13" s="71"/>
      <c r="L13" s="71"/>
      <c r="M13" s="71"/>
      <c r="N13" s="71"/>
      <c r="O13" s="71"/>
      <c r="P13" s="71"/>
      <c r="Q13" s="148"/>
      <c r="R13" s="148"/>
      <c r="S13" s="71"/>
      <c r="T13" s="71"/>
      <c r="U13" s="151"/>
    </row>
    <row r="14" spans="1:21" ht="13.5" thickBot="1">
      <c r="A14" s="3">
        <f>Sjak!A14</f>
        <v>12</v>
      </c>
      <c r="B14" s="4" t="str">
        <f>Sjak!B14</f>
        <v>Clan Mcpherson</v>
      </c>
      <c r="C14" s="62">
        <v>20</v>
      </c>
      <c r="D14" s="63">
        <v>45</v>
      </c>
      <c r="E14" s="168">
        <v>1.8090277777777778E-2</v>
      </c>
      <c r="F14" s="171"/>
      <c r="G14" s="20"/>
      <c r="I14" s="71"/>
      <c r="J14" s="148"/>
      <c r="K14" s="71"/>
      <c r="L14" s="71"/>
      <c r="M14" s="71"/>
      <c r="N14" s="71"/>
      <c r="O14" s="71"/>
      <c r="P14" s="71"/>
      <c r="Q14" s="148"/>
      <c r="R14" s="148"/>
      <c r="S14" s="71"/>
      <c r="T14" s="71"/>
      <c r="U14" s="151"/>
    </row>
    <row r="15" spans="1:21" ht="13.5" thickBot="1">
      <c r="A15" s="3">
        <f>Sjak!A15</f>
        <v>13</v>
      </c>
      <c r="B15" s="4" t="str">
        <f>Sjak!B15</f>
        <v>Cola au Lait</v>
      </c>
      <c r="C15" s="62">
        <v>91</v>
      </c>
      <c r="D15" s="63">
        <v>6</v>
      </c>
      <c r="E15" s="168">
        <v>9.0972222222222218E-3</v>
      </c>
      <c r="F15" s="171"/>
      <c r="G15" s="20"/>
      <c r="I15" s="71"/>
      <c r="J15" s="148"/>
      <c r="K15" s="71"/>
      <c r="L15" s="71"/>
      <c r="M15" s="71"/>
      <c r="N15" s="71"/>
      <c r="O15" s="71"/>
      <c r="P15" s="71"/>
      <c r="Q15" s="148"/>
      <c r="R15" s="148"/>
      <c r="S15" s="71"/>
      <c r="T15" s="71"/>
      <c r="U15" s="151"/>
    </row>
    <row r="16" spans="1:21" ht="13.5" thickBot="1">
      <c r="A16" s="3">
        <f>Sjak!A16</f>
        <v>14</v>
      </c>
      <c r="B16" s="4" t="str">
        <f>Sjak!B16</f>
        <v>Damerne fra slottet</v>
      </c>
      <c r="C16" s="62">
        <v>56</v>
      </c>
      <c r="D16" s="63">
        <v>25</v>
      </c>
      <c r="E16" s="168">
        <v>1.3541666666666667E-2</v>
      </c>
      <c r="F16" s="171"/>
      <c r="G16" s="20"/>
      <c r="I16" s="71"/>
      <c r="J16" s="148"/>
      <c r="K16" s="71"/>
      <c r="L16" s="71"/>
      <c r="M16" s="71"/>
      <c r="N16" s="71"/>
      <c r="O16" s="71"/>
      <c r="P16" s="71"/>
      <c r="Q16" s="148"/>
      <c r="R16" s="148"/>
      <c r="S16" s="71"/>
      <c r="T16" s="71"/>
      <c r="U16" s="151"/>
    </row>
    <row r="17" spans="1:21" ht="13.5" thickBot="1">
      <c r="A17" s="3">
        <f>Sjak!A17</f>
        <v>15</v>
      </c>
      <c r="B17" s="4" t="str">
        <f>Sjak!B17</f>
        <v>Dantzer med rumle</v>
      </c>
      <c r="C17" s="62">
        <v>0</v>
      </c>
      <c r="D17" s="63"/>
      <c r="E17" s="168"/>
      <c r="F17" s="171"/>
      <c r="G17" s="20"/>
      <c r="I17" s="71"/>
      <c r="J17" s="148"/>
      <c r="K17" s="71"/>
      <c r="L17" s="71"/>
      <c r="M17" s="71"/>
      <c r="N17" s="71"/>
      <c r="O17" s="71"/>
      <c r="P17" s="71"/>
      <c r="Q17" s="148"/>
      <c r="R17" s="148"/>
      <c r="S17" s="71"/>
      <c r="T17" s="71"/>
      <c r="U17" s="71"/>
    </row>
    <row r="18" spans="1:21" ht="13.5" thickBot="1">
      <c r="A18" s="3">
        <f>Sjak!A18</f>
        <v>16</v>
      </c>
      <c r="B18" s="4" t="str">
        <f>Sjak!B18</f>
        <v>De flyvende grise</v>
      </c>
      <c r="C18" s="62">
        <v>15</v>
      </c>
      <c r="D18" s="63">
        <v>48</v>
      </c>
      <c r="E18" s="168">
        <v>2.0393518518518519E-2</v>
      </c>
      <c r="F18" s="171"/>
      <c r="G18" s="20"/>
      <c r="I18" s="71"/>
      <c r="J18" s="148"/>
      <c r="K18" s="71"/>
      <c r="L18" s="71"/>
      <c r="M18" s="71"/>
      <c r="N18" s="71"/>
      <c r="O18" s="71"/>
      <c r="P18" s="71"/>
      <c r="Q18" s="148"/>
      <c r="R18" s="148"/>
      <c r="S18" s="71"/>
      <c r="T18" s="71"/>
      <c r="U18" s="151"/>
    </row>
    <row r="19" spans="1:21" ht="13.5" thickBot="1">
      <c r="A19" s="3">
        <f>Sjak!A19</f>
        <v>17</v>
      </c>
      <c r="B19" s="4" t="str">
        <f>Sjak!B19</f>
        <v>De lange sorte snobrød</v>
      </c>
      <c r="C19" s="62">
        <v>64</v>
      </c>
      <c r="D19" s="63">
        <v>21</v>
      </c>
      <c r="E19" s="168">
        <v>1.2824074074074073E-2</v>
      </c>
      <c r="F19" s="171"/>
      <c r="G19" s="20"/>
      <c r="I19" s="71"/>
      <c r="J19" s="148"/>
      <c r="K19" s="71"/>
      <c r="L19" s="71"/>
      <c r="M19" s="71"/>
      <c r="N19" s="71"/>
      <c r="O19" s="71"/>
      <c r="P19" s="71"/>
      <c r="Q19" s="148"/>
      <c r="R19" s="148"/>
      <c r="S19" s="71"/>
      <c r="T19" s="71"/>
      <c r="U19" s="151"/>
    </row>
    <row r="20" spans="1:21" ht="13.5" thickBot="1">
      <c r="A20" s="3">
        <f>Sjak!A20</f>
        <v>18</v>
      </c>
      <c r="B20" s="4" t="str">
        <f>Sjak!B20</f>
        <v>De lækre ladies</v>
      </c>
      <c r="C20" s="62">
        <v>51</v>
      </c>
      <c r="D20" s="63">
        <v>28</v>
      </c>
      <c r="E20" s="168">
        <v>1.4178240740740741E-2</v>
      </c>
      <c r="F20" s="171"/>
      <c r="G20" s="20"/>
      <c r="I20" s="71"/>
      <c r="J20" s="148"/>
      <c r="K20" s="71"/>
      <c r="L20" s="71"/>
      <c r="M20" s="71"/>
      <c r="N20" s="71"/>
      <c r="O20" s="71"/>
      <c r="P20" s="71"/>
      <c r="Q20" s="148"/>
      <c r="R20" s="148"/>
      <c r="S20" s="71"/>
      <c r="T20" s="71"/>
      <c r="U20" s="151"/>
    </row>
    <row r="21" spans="1:21" ht="13.5" thickBot="1">
      <c r="A21" s="3">
        <f>Sjak!A21</f>
        <v>19</v>
      </c>
      <c r="B21" s="4" t="str">
        <f>Sjak!B21</f>
        <v>De tre små</v>
      </c>
      <c r="C21" s="62">
        <v>44</v>
      </c>
      <c r="D21" s="63">
        <v>32</v>
      </c>
      <c r="E21" s="168">
        <v>1.4525462962962962E-2</v>
      </c>
      <c r="F21" s="171"/>
      <c r="G21" s="20"/>
      <c r="I21" s="71"/>
      <c r="J21" s="148"/>
      <c r="K21" s="71"/>
      <c r="L21" s="71"/>
      <c r="M21" s="71"/>
      <c r="N21" s="71"/>
      <c r="O21" s="71"/>
      <c r="P21" s="71"/>
      <c r="Q21" s="148"/>
      <c r="R21" s="148"/>
      <c r="S21" s="71"/>
      <c r="T21" s="71"/>
      <c r="U21" s="151"/>
    </row>
    <row r="22" spans="1:21" ht="13.5" thickBot="1">
      <c r="A22" s="3">
        <f>Sjak!A22</f>
        <v>20</v>
      </c>
      <c r="B22" s="4" t="str">
        <f>Sjak!B22</f>
        <v>Dyssegårdsspejderne.dk</v>
      </c>
      <c r="C22" s="62">
        <v>42</v>
      </c>
      <c r="D22" s="63">
        <v>33</v>
      </c>
      <c r="E22" s="168">
        <v>1.4560185185185186E-2</v>
      </c>
      <c r="F22" s="171"/>
      <c r="G22" s="20"/>
      <c r="I22" s="71"/>
      <c r="J22" s="148"/>
      <c r="K22" s="71"/>
      <c r="L22" s="71"/>
      <c r="M22" s="71"/>
      <c r="N22" s="71"/>
      <c r="O22" s="71"/>
      <c r="P22" s="71"/>
      <c r="Q22" s="148"/>
      <c r="R22" s="148"/>
      <c r="S22" s="71"/>
      <c r="T22" s="71"/>
      <c r="U22" s="151"/>
    </row>
    <row r="23" spans="1:21" ht="13.5" thickBot="1">
      <c r="A23" s="3">
        <f>Sjak!A23</f>
        <v>21</v>
      </c>
      <c r="B23" s="4" t="str">
        <f>Sjak!B23</f>
        <v>Einherjerne</v>
      </c>
      <c r="C23" s="62">
        <v>62</v>
      </c>
      <c r="D23" s="63">
        <v>22</v>
      </c>
      <c r="E23" s="168">
        <v>1.300925925925926E-2</v>
      </c>
      <c r="F23" s="171"/>
      <c r="G23" s="20"/>
      <c r="I23" s="71"/>
      <c r="J23" s="148"/>
      <c r="K23" s="71"/>
      <c r="L23" s="71"/>
      <c r="M23" s="71"/>
      <c r="N23" s="71"/>
      <c r="O23" s="71"/>
      <c r="P23" s="71"/>
      <c r="Q23" s="148"/>
      <c r="R23" s="148"/>
      <c r="S23" s="71"/>
      <c r="T23" s="71"/>
      <c r="U23" s="151"/>
    </row>
    <row r="24" spans="1:21" ht="13.5" thickBot="1">
      <c r="A24" s="3">
        <f>Sjak!A24</f>
        <v>22</v>
      </c>
      <c r="B24" s="4" t="str">
        <f>Sjak!B24</f>
        <v>Erectus</v>
      </c>
      <c r="C24" s="62">
        <v>60</v>
      </c>
      <c r="D24" s="63">
        <v>23</v>
      </c>
      <c r="E24" s="168">
        <v>1.3020833333333334E-2</v>
      </c>
      <c r="F24" s="171"/>
      <c r="G24" s="20"/>
      <c r="I24" s="71"/>
      <c r="J24" s="148"/>
      <c r="K24" s="71"/>
      <c r="L24" s="71"/>
      <c r="M24" s="71"/>
      <c r="N24" s="71"/>
      <c r="O24" s="71"/>
      <c r="P24" s="71"/>
      <c r="Q24" s="148"/>
      <c r="R24" s="148"/>
      <c r="S24" s="71"/>
      <c r="T24" s="71"/>
      <c r="U24" s="151"/>
    </row>
    <row r="25" spans="1:21" ht="13.5" thickBot="1">
      <c r="A25" s="3">
        <f>Sjak!A25</f>
        <v>23</v>
      </c>
      <c r="B25" s="4" t="str">
        <f>Sjak!B25</f>
        <v>Essif only</v>
      </c>
      <c r="C25" s="62">
        <v>80</v>
      </c>
      <c r="D25" s="63">
        <v>12</v>
      </c>
      <c r="E25" s="168">
        <v>1.0937500000000001E-2</v>
      </c>
      <c r="F25" s="171"/>
      <c r="G25" s="20"/>
      <c r="I25" s="71"/>
      <c r="J25" s="148"/>
      <c r="K25" s="71"/>
      <c r="L25" s="71"/>
      <c r="M25" s="71"/>
      <c r="N25" s="71"/>
      <c r="O25" s="71"/>
      <c r="P25" s="71"/>
      <c r="Q25" s="148"/>
      <c r="R25" s="148"/>
      <c r="S25" s="71"/>
      <c r="T25" s="71"/>
      <c r="U25" s="151"/>
    </row>
    <row r="26" spans="1:21" ht="13.5" thickBot="1">
      <c r="A26" s="3">
        <f>Sjak!A26</f>
        <v>24</v>
      </c>
      <c r="B26" s="4" t="str">
        <f>Sjak!B26</f>
        <v>Extravaganza</v>
      </c>
      <c r="C26" s="62">
        <v>69</v>
      </c>
      <c r="D26" s="63">
        <v>18</v>
      </c>
      <c r="E26" s="168">
        <v>1.1770833333333333E-2</v>
      </c>
      <c r="F26" s="171"/>
      <c r="G26" s="20"/>
      <c r="I26" s="71"/>
      <c r="J26" s="148"/>
      <c r="K26" s="71"/>
      <c r="L26" s="71"/>
      <c r="M26" s="71"/>
      <c r="N26" s="71"/>
      <c r="O26" s="71"/>
      <c r="P26" s="71"/>
      <c r="Q26" s="148"/>
      <c r="R26" s="148"/>
      <c r="S26" s="71"/>
      <c r="T26" s="71"/>
      <c r="U26" s="151"/>
    </row>
    <row r="27" spans="1:21" ht="13.5" thickBot="1">
      <c r="A27" s="3">
        <f>Sjak!A27</f>
        <v>25</v>
      </c>
      <c r="B27" s="4" t="str">
        <f>Sjak!B27</f>
        <v>Familien Danmark</v>
      </c>
      <c r="C27" s="62">
        <v>67</v>
      </c>
      <c r="D27" s="63">
        <v>19</v>
      </c>
      <c r="E27" s="168">
        <v>1.2037037037037037E-2</v>
      </c>
      <c r="F27" s="171"/>
      <c r="G27" s="20"/>
      <c r="I27" s="71"/>
      <c r="J27" s="148"/>
      <c r="K27" s="71"/>
      <c r="L27" s="71"/>
      <c r="M27" s="71"/>
      <c r="N27" s="71"/>
      <c r="O27" s="71"/>
      <c r="P27" s="71"/>
      <c r="Q27" s="148"/>
      <c r="R27" s="148"/>
      <c r="S27" s="71"/>
      <c r="T27" s="71"/>
      <c r="U27" s="151"/>
    </row>
    <row r="28" spans="1:21" ht="13.5" thickBot="1">
      <c r="A28" s="3">
        <f>Sjak!A28</f>
        <v>26</v>
      </c>
      <c r="B28" s="4" t="str">
        <f>Sjak!B28</f>
        <v>Fisseholdet</v>
      </c>
      <c r="C28" s="62">
        <v>33</v>
      </c>
      <c r="D28" s="63">
        <v>38</v>
      </c>
      <c r="E28" s="168">
        <v>1.6331018518518519E-2</v>
      </c>
      <c r="F28" s="171"/>
      <c r="G28" s="20"/>
      <c r="I28" s="71"/>
      <c r="J28" s="148"/>
      <c r="K28" s="71"/>
      <c r="L28" s="71"/>
      <c r="M28" s="71"/>
      <c r="N28" s="71"/>
      <c r="O28" s="71"/>
      <c r="P28" s="71"/>
      <c r="Q28" s="148"/>
      <c r="R28" s="148"/>
      <c r="S28" s="71"/>
      <c r="T28" s="71"/>
      <c r="U28" s="151"/>
    </row>
    <row r="29" spans="1:21" ht="13.5" thickBot="1">
      <c r="A29" s="3">
        <f>Sjak!A29</f>
        <v>27</v>
      </c>
      <c r="B29" s="4" t="str">
        <f>Sjak!B29</f>
        <v>Fizzmeiste3000 (Udgået)</v>
      </c>
      <c r="C29" s="62">
        <v>0</v>
      </c>
      <c r="D29" s="63"/>
      <c r="E29" s="168"/>
      <c r="F29" s="171"/>
      <c r="G29" s="20"/>
      <c r="I29" s="71"/>
      <c r="J29" s="148"/>
      <c r="K29" s="71"/>
      <c r="L29" s="71"/>
      <c r="M29" s="71"/>
      <c r="N29" s="71"/>
      <c r="O29" s="71"/>
      <c r="P29" s="71"/>
      <c r="Q29" s="148"/>
      <c r="R29" s="148"/>
      <c r="S29" s="71"/>
      <c r="T29" s="71"/>
      <c r="U29" s="71"/>
    </row>
    <row r="30" spans="1:21" ht="13.5" thickBot="1">
      <c r="A30" s="3">
        <f>Sjak!A30</f>
        <v>28</v>
      </c>
      <c r="B30" s="4" t="str">
        <f>Sjak!B30</f>
        <v>Flexfit</v>
      </c>
      <c r="C30" s="62">
        <v>83</v>
      </c>
      <c r="D30" s="63">
        <v>10</v>
      </c>
      <c r="E30" s="168">
        <v>1.0208333333333333E-2</v>
      </c>
      <c r="F30" s="171"/>
      <c r="G30" s="20"/>
      <c r="I30" s="71"/>
      <c r="J30" s="148"/>
      <c r="K30" s="71"/>
      <c r="L30" s="71"/>
      <c r="M30" s="71"/>
      <c r="N30" s="71"/>
      <c r="O30" s="71"/>
      <c r="P30" s="71"/>
      <c r="Q30" s="148"/>
      <c r="R30" s="148"/>
      <c r="S30" s="71"/>
      <c r="T30" s="71"/>
      <c r="U30" s="151"/>
    </row>
    <row r="31" spans="1:21" ht="13.5" thickBot="1">
      <c r="A31" s="3">
        <f>Sjak!A31</f>
        <v>29</v>
      </c>
      <c r="B31" s="4" t="str">
        <f>Sjak!B31</f>
        <v>Ged med hat</v>
      </c>
      <c r="C31" s="62">
        <v>100</v>
      </c>
      <c r="D31" s="63">
        <v>1</v>
      </c>
      <c r="E31" s="168">
        <v>8.4143518518518517E-3</v>
      </c>
      <c r="F31" s="171"/>
      <c r="G31" s="20"/>
      <c r="I31" s="71"/>
      <c r="J31" s="148"/>
      <c r="K31" s="71"/>
      <c r="L31" s="71"/>
      <c r="M31" s="71"/>
      <c r="N31" s="71"/>
      <c r="O31" s="71"/>
      <c r="P31" s="71"/>
      <c r="Q31" s="148"/>
      <c r="R31" s="148"/>
      <c r="S31" s="71"/>
      <c r="T31" s="71"/>
      <c r="U31" s="151"/>
    </row>
    <row r="32" spans="1:21" ht="13.5" thickBot="1">
      <c r="A32" s="3">
        <f>Sjak!A32</f>
        <v>30</v>
      </c>
      <c r="B32" s="4" t="str">
        <f>Sjak!B32</f>
        <v>Glædesdrenge</v>
      </c>
      <c r="C32" s="62">
        <v>49</v>
      </c>
      <c r="D32" s="63">
        <v>29</v>
      </c>
      <c r="E32" s="168">
        <v>1.4236111111111111E-2</v>
      </c>
      <c r="F32" s="171"/>
      <c r="G32" s="20"/>
      <c r="I32" s="71"/>
      <c r="J32" s="148"/>
      <c r="K32" s="71"/>
      <c r="L32" s="71"/>
      <c r="M32" s="71"/>
      <c r="N32" s="71"/>
      <c r="O32" s="71"/>
      <c r="P32" s="71"/>
      <c r="Q32" s="148"/>
      <c r="R32" s="148"/>
      <c r="S32" s="71"/>
      <c r="T32" s="71"/>
      <c r="U32" s="151"/>
    </row>
    <row r="33" spans="1:21" ht="13.5" thickBot="1">
      <c r="A33" s="3">
        <f>Sjak!A33</f>
        <v>31</v>
      </c>
      <c r="B33" s="4" t="str">
        <f>Sjak!B33</f>
        <v>Grip  (Udgået)</v>
      </c>
      <c r="C33" s="62">
        <v>0</v>
      </c>
      <c r="D33" s="63"/>
      <c r="E33" s="168"/>
      <c r="F33" s="171"/>
      <c r="G33" s="20"/>
      <c r="I33" s="71"/>
      <c r="J33" s="148"/>
      <c r="K33" s="71"/>
      <c r="L33" s="71"/>
      <c r="M33" s="71"/>
      <c r="N33" s="71"/>
      <c r="O33" s="71"/>
      <c r="P33" s="71"/>
      <c r="Q33" s="148"/>
      <c r="R33" s="148"/>
      <c r="S33" s="71"/>
      <c r="T33" s="71"/>
      <c r="U33" s="71"/>
    </row>
    <row r="34" spans="1:21" ht="13.5" thickBot="1">
      <c r="A34" s="3">
        <f>Sjak!A34</f>
        <v>32</v>
      </c>
      <c r="B34" s="4" t="str">
        <f>Sjak!B34</f>
        <v>Heidrun</v>
      </c>
      <c r="C34" s="62">
        <v>46</v>
      </c>
      <c r="D34" s="63">
        <v>31</v>
      </c>
      <c r="E34" s="168">
        <v>1.4317129629629631E-2</v>
      </c>
      <c r="F34" s="171"/>
      <c r="G34" s="20"/>
      <c r="I34" s="71"/>
      <c r="J34" s="148"/>
      <c r="K34" s="71"/>
      <c r="L34" s="71"/>
      <c r="M34" s="71"/>
      <c r="N34" s="71"/>
      <c r="O34" s="71"/>
      <c r="P34" s="71"/>
      <c r="Q34" s="148"/>
      <c r="R34" s="148"/>
      <c r="S34" s="71"/>
      <c r="T34" s="71"/>
      <c r="U34" s="151"/>
    </row>
    <row r="35" spans="1:21" ht="13.5" thickBot="1">
      <c r="A35" s="3">
        <f>Sjak!A35</f>
        <v>33</v>
      </c>
      <c r="B35" s="4" t="str">
        <f>Sjak!B35</f>
        <v>Incaseof-A!</v>
      </c>
      <c r="C35" s="62">
        <v>87</v>
      </c>
      <c r="D35" s="63">
        <v>8</v>
      </c>
      <c r="E35" s="168">
        <v>9.5949074074074079E-3</v>
      </c>
      <c r="F35" s="171"/>
      <c r="G35" s="20"/>
      <c r="I35" s="71"/>
      <c r="J35" s="148"/>
      <c r="K35" s="71"/>
      <c r="L35" s="71"/>
      <c r="M35" s="71"/>
      <c r="N35" s="71"/>
      <c r="O35" s="71"/>
      <c r="P35" s="71"/>
      <c r="Q35" s="148"/>
      <c r="R35" s="148"/>
      <c r="S35" s="71"/>
      <c r="T35" s="71"/>
      <c r="U35" s="151"/>
    </row>
    <row r="36" spans="1:21" ht="13.5" thickBot="1">
      <c r="A36" s="3">
        <f>Sjak!A36</f>
        <v>34</v>
      </c>
      <c r="B36" s="4" t="str">
        <f>Sjak!B36</f>
        <v>KaJoJo!</v>
      </c>
      <c r="C36" s="62">
        <v>40</v>
      </c>
      <c r="D36" s="63">
        <v>34</v>
      </c>
      <c r="E36" s="168">
        <v>1.4791666666666667E-2</v>
      </c>
      <c r="F36" s="171"/>
      <c r="G36" s="20"/>
      <c r="I36" s="71"/>
      <c r="J36" s="148"/>
      <c r="K36" s="71"/>
      <c r="L36" s="71"/>
      <c r="M36" s="71"/>
      <c r="N36" s="71"/>
      <c r="O36" s="71"/>
      <c r="P36" s="71"/>
      <c r="Q36" s="148"/>
      <c r="R36" s="148"/>
      <c r="S36" s="71"/>
      <c r="T36" s="71"/>
      <c r="U36" s="151"/>
    </row>
    <row r="37" spans="1:21" ht="13.5" thickBot="1">
      <c r="A37" s="3">
        <f>Sjak!A37</f>
        <v>35</v>
      </c>
      <c r="B37" s="4" t="str">
        <f>Sjak!B37</f>
        <v>Kong Knud</v>
      </c>
      <c r="C37" s="62">
        <v>28</v>
      </c>
      <c r="D37" s="63">
        <v>41</v>
      </c>
      <c r="E37" s="168">
        <v>1.6655092592592593E-2</v>
      </c>
      <c r="F37" s="171"/>
      <c r="G37" s="20"/>
      <c r="I37" s="71"/>
      <c r="J37" s="148"/>
      <c r="K37" s="71"/>
      <c r="L37" s="71"/>
      <c r="M37" s="71"/>
      <c r="N37" s="71"/>
      <c r="O37" s="71"/>
      <c r="P37" s="71"/>
      <c r="Q37" s="148"/>
      <c r="R37" s="148"/>
      <c r="S37" s="71"/>
      <c r="T37" s="71"/>
      <c r="U37" s="151"/>
    </row>
    <row r="38" spans="1:21" ht="13.5" thickBot="1">
      <c r="A38" s="3">
        <f>Sjak!A38</f>
        <v>36</v>
      </c>
      <c r="B38" s="4" t="str">
        <f>Sjak!B38</f>
        <v>Afrodites Disciple</v>
      </c>
      <c r="C38" s="62">
        <v>24</v>
      </c>
      <c r="D38" s="63">
        <v>43</v>
      </c>
      <c r="E38" s="168">
        <v>1.7037037037037038E-2</v>
      </c>
      <c r="F38" s="171"/>
      <c r="G38" s="20"/>
      <c r="I38" s="71"/>
      <c r="J38" s="148"/>
      <c r="K38" s="71"/>
      <c r="L38" s="71"/>
      <c r="M38" s="71"/>
      <c r="N38" s="71"/>
      <c r="O38" s="71"/>
      <c r="P38" s="71"/>
      <c r="Q38" s="148"/>
      <c r="R38" s="148"/>
      <c r="S38" s="71"/>
      <c r="T38" s="71"/>
      <c r="U38" s="151"/>
    </row>
    <row r="39" spans="1:21" ht="13.5" thickBot="1">
      <c r="A39" s="3">
        <f>Sjak!A39</f>
        <v>37</v>
      </c>
      <c r="B39" s="4" t="str">
        <f>Sjak!B39</f>
        <v>Ladies</v>
      </c>
      <c r="C39" s="62">
        <v>11</v>
      </c>
      <c r="D39" s="63">
        <v>50</v>
      </c>
      <c r="E39" s="168">
        <v>2.2875E-2</v>
      </c>
      <c r="F39" s="171"/>
      <c r="G39" s="20"/>
      <c r="I39" s="71"/>
      <c r="J39" s="148"/>
      <c r="K39" s="71"/>
      <c r="L39" s="71"/>
      <c r="M39" s="71"/>
      <c r="N39" s="71"/>
      <c r="O39" s="71"/>
      <c r="P39" s="71"/>
      <c r="Q39" s="148"/>
      <c r="R39" s="148"/>
      <c r="S39" s="71"/>
      <c r="T39" s="71"/>
      <c r="U39" s="151"/>
    </row>
    <row r="40" spans="1:21" ht="13.5" thickBot="1">
      <c r="A40" s="3">
        <f>Sjak!A40</f>
        <v>38</v>
      </c>
      <c r="B40" s="4" t="str">
        <f>Sjak!B40</f>
        <v>Le federation des scout (Udgået)</v>
      </c>
      <c r="C40" s="62">
        <v>0</v>
      </c>
      <c r="D40" s="63"/>
      <c r="E40" s="168"/>
      <c r="F40" s="171"/>
      <c r="G40" s="20"/>
      <c r="I40" s="71"/>
      <c r="J40" s="148"/>
      <c r="K40" s="71"/>
      <c r="L40" s="71"/>
      <c r="M40" s="71"/>
      <c r="N40" s="71"/>
      <c r="O40" s="71"/>
      <c r="P40" s="71"/>
      <c r="Q40" s="148"/>
      <c r="R40" s="148"/>
      <c r="S40" s="71"/>
      <c r="T40" s="71"/>
      <c r="U40" s="71"/>
    </row>
    <row r="41" spans="1:21" ht="13.5" thickBot="1">
      <c r="A41" s="3">
        <f>Sjak!A41</f>
        <v>39</v>
      </c>
      <c r="B41" s="4" t="str">
        <f>Sjak!B41</f>
        <v>MC Rokke</v>
      </c>
      <c r="C41" s="62">
        <v>53</v>
      </c>
      <c r="D41" s="63">
        <v>27</v>
      </c>
      <c r="E41" s="168">
        <v>1.3842592592592592E-2</v>
      </c>
      <c r="F41" s="171"/>
      <c r="G41" s="20"/>
      <c r="I41" s="71"/>
      <c r="J41" s="148"/>
      <c r="K41" s="71"/>
      <c r="L41" s="71"/>
      <c r="M41" s="71"/>
      <c r="N41" s="71"/>
      <c r="O41" s="71"/>
      <c r="P41" s="71"/>
      <c r="Q41" s="148"/>
      <c r="R41" s="148"/>
      <c r="S41" s="71"/>
      <c r="T41" s="71"/>
      <c r="U41" s="151"/>
    </row>
    <row r="42" spans="1:21" ht="13.5" thickBot="1">
      <c r="A42" s="3">
        <f>Sjak!A42</f>
        <v>40</v>
      </c>
      <c r="B42" s="4" t="str">
        <f>Sjak!B42</f>
        <v>Mig og Morten</v>
      </c>
      <c r="C42" s="62">
        <v>17</v>
      </c>
      <c r="D42" s="63">
        <v>47</v>
      </c>
      <c r="E42" s="168">
        <v>2.0388888888888887E-2</v>
      </c>
      <c r="F42" s="171"/>
      <c r="G42" s="20"/>
      <c r="I42" s="71"/>
      <c r="J42" s="148"/>
      <c r="K42" s="71"/>
      <c r="L42" s="71"/>
      <c r="M42" s="71"/>
      <c r="N42" s="71"/>
      <c r="O42" s="71"/>
      <c r="P42" s="71"/>
      <c r="Q42" s="148"/>
      <c r="R42" s="148"/>
      <c r="S42" s="71"/>
      <c r="T42" s="71"/>
      <c r="U42" s="151"/>
    </row>
    <row r="43" spans="1:21" ht="13.5" thickBot="1">
      <c r="A43" s="3">
        <f>Sjak!A43</f>
        <v>41</v>
      </c>
      <c r="B43" s="4" t="str">
        <f>Sjak!B43</f>
        <v>NAG</v>
      </c>
      <c r="C43" s="62">
        <v>26</v>
      </c>
      <c r="D43" s="63">
        <v>42</v>
      </c>
      <c r="E43" s="168">
        <v>1.6886574074074075E-2</v>
      </c>
      <c r="F43" s="171"/>
      <c r="G43" s="20"/>
      <c r="I43" s="71"/>
      <c r="J43" s="148"/>
      <c r="K43" s="71"/>
      <c r="L43" s="71"/>
      <c r="M43" s="71"/>
      <c r="N43" s="71"/>
      <c r="O43" s="71"/>
      <c r="P43" s="71"/>
      <c r="Q43" s="148"/>
      <c r="R43" s="148"/>
      <c r="S43" s="71"/>
      <c r="T43" s="71"/>
      <c r="U43" s="151"/>
    </row>
    <row r="44" spans="1:21" ht="13.5" thickBot="1">
      <c r="A44" s="3">
        <f>Sjak!A44</f>
        <v>42</v>
      </c>
      <c r="B44" s="4" t="str">
        <f>Sjak!B44</f>
        <v>Old spice</v>
      </c>
      <c r="C44" s="62">
        <v>13</v>
      </c>
      <c r="D44" s="63">
        <v>49</v>
      </c>
      <c r="E44" s="168">
        <v>2.1539351851851851E-2</v>
      </c>
      <c r="F44" s="171"/>
      <c r="G44" s="20"/>
      <c r="I44" s="71"/>
      <c r="J44" s="148"/>
      <c r="K44" s="71"/>
      <c r="L44" s="71"/>
      <c r="M44" s="71"/>
      <c r="N44" s="71"/>
      <c r="O44" s="71"/>
      <c r="P44" s="71"/>
      <c r="Q44" s="148"/>
      <c r="R44" s="148"/>
      <c r="S44" s="71"/>
      <c r="T44" s="71"/>
      <c r="U44" s="151"/>
    </row>
    <row r="45" spans="1:21" ht="13.5" thickBot="1">
      <c r="A45" s="3">
        <f>Sjak!A45</f>
        <v>43</v>
      </c>
      <c r="B45" s="4" t="str">
        <f>Sjak!B45</f>
        <v>Pøllepus og Co  (Udgået)</v>
      </c>
      <c r="C45" s="62">
        <v>0</v>
      </c>
      <c r="D45" s="63"/>
      <c r="E45" s="168"/>
      <c r="F45" s="171"/>
      <c r="G45" s="20"/>
      <c r="I45" s="71"/>
      <c r="J45" s="148"/>
      <c r="K45" s="71"/>
      <c r="L45" s="71"/>
      <c r="M45" s="71"/>
      <c r="N45" s="71"/>
      <c r="O45" s="71"/>
      <c r="P45" s="71"/>
      <c r="Q45" s="148"/>
      <c r="R45" s="148"/>
      <c r="S45" s="71"/>
      <c r="T45" s="71"/>
      <c r="U45" s="71"/>
    </row>
    <row r="46" spans="1:21" ht="13.5" thickBot="1">
      <c r="A46" s="3">
        <f>Sjak!A46</f>
        <v>44</v>
      </c>
      <c r="B46" s="4" t="str">
        <f>Sjak!B46</f>
        <v>Robustus</v>
      </c>
      <c r="C46" s="62">
        <v>71</v>
      </c>
      <c r="D46" s="63">
        <v>17</v>
      </c>
      <c r="E46" s="168">
        <v>1.173611111111111E-2</v>
      </c>
      <c r="F46" s="171"/>
      <c r="G46" s="20"/>
      <c r="I46" s="71"/>
      <c r="J46" s="148"/>
      <c r="K46" s="71"/>
      <c r="L46" s="71"/>
      <c r="M46" s="71"/>
      <c r="N46" s="71"/>
      <c r="O46" s="71"/>
      <c r="P46" s="71"/>
      <c r="Q46" s="148"/>
      <c r="R46" s="148"/>
      <c r="S46" s="71"/>
      <c r="T46" s="71"/>
      <c r="U46" s="151"/>
    </row>
    <row r="47" spans="1:21" ht="13.5" thickBot="1">
      <c r="A47" s="3">
        <f>Sjak!A47</f>
        <v>45</v>
      </c>
      <c r="B47" s="4" t="str">
        <f>Sjak!B47</f>
        <v>Saiphsation</v>
      </c>
      <c r="C47" s="62">
        <v>82</v>
      </c>
      <c r="D47" s="63">
        <v>11</v>
      </c>
      <c r="E47" s="168">
        <v>1.0729166666666665E-2</v>
      </c>
      <c r="F47" s="171"/>
      <c r="G47" s="20"/>
      <c r="I47" s="71"/>
      <c r="J47" s="148"/>
      <c r="K47" s="71"/>
      <c r="L47" s="71"/>
      <c r="M47" s="71"/>
      <c r="N47" s="71"/>
      <c r="O47" s="71"/>
      <c r="P47" s="71"/>
      <c r="Q47" s="148"/>
      <c r="R47" s="148"/>
      <c r="S47" s="71"/>
      <c r="T47" s="71"/>
      <c r="U47" s="151"/>
    </row>
    <row r="48" spans="1:21" ht="13.5" thickBot="1">
      <c r="A48" s="3">
        <f>Sjak!A48</f>
        <v>46</v>
      </c>
      <c r="B48" s="4" t="str">
        <f>Sjak!B48</f>
        <v>Sirius II</v>
      </c>
      <c r="C48" s="62">
        <v>35</v>
      </c>
      <c r="D48" s="63">
        <v>37</v>
      </c>
      <c r="E48" s="168">
        <v>1.6064814814814816E-2</v>
      </c>
      <c r="F48" s="171"/>
      <c r="G48" s="20"/>
      <c r="I48" s="71"/>
      <c r="J48" s="148"/>
      <c r="K48" s="71"/>
      <c r="L48" s="71"/>
      <c r="M48" s="71"/>
      <c r="N48" s="71"/>
      <c r="O48" s="71"/>
      <c r="P48" s="71"/>
      <c r="Q48" s="148"/>
      <c r="R48" s="148"/>
      <c r="S48" s="71"/>
      <c r="T48" s="71"/>
      <c r="U48" s="151"/>
    </row>
    <row r="49" spans="1:21" ht="13.5" thickBot="1">
      <c r="A49" s="3">
        <f>Sjak!A49</f>
        <v>47</v>
      </c>
      <c r="B49" s="4" t="str">
        <f>Sjak!B49</f>
        <v>Sjak Najs Majs</v>
      </c>
      <c r="C49" s="62">
        <v>37</v>
      </c>
      <c r="D49" s="63">
        <v>36</v>
      </c>
      <c r="E49" s="168">
        <v>1.5659722222222224E-2</v>
      </c>
      <c r="F49" s="171"/>
      <c r="G49" s="20"/>
      <c r="I49" s="71"/>
      <c r="J49" s="148"/>
      <c r="K49" s="71"/>
      <c r="L49" s="71"/>
      <c r="M49" s="71"/>
      <c r="N49" s="71"/>
      <c r="O49" s="71"/>
      <c r="P49" s="71"/>
      <c r="Q49" s="148"/>
      <c r="R49" s="148"/>
      <c r="S49" s="71"/>
      <c r="T49" s="71"/>
      <c r="U49" s="151"/>
    </row>
    <row r="50" spans="1:21" ht="13.5" thickBot="1">
      <c r="A50" s="3">
        <f>Sjak!A50</f>
        <v>48</v>
      </c>
      <c r="B50" s="4" t="str">
        <f>Sjak!B50</f>
        <v>Skovmænd</v>
      </c>
      <c r="C50" s="62">
        <v>73</v>
      </c>
      <c r="D50" s="63">
        <v>16</v>
      </c>
      <c r="E50" s="168">
        <v>1.1539351851851851E-2</v>
      </c>
      <c r="F50" s="171"/>
      <c r="G50" s="20"/>
      <c r="I50" s="71"/>
      <c r="J50" s="148"/>
      <c r="K50" s="71"/>
      <c r="L50" s="71"/>
      <c r="M50" s="71"/>
      <c r="N50" s="71"/>
      <c r="O50" s="71"/>
      <c r="P50" s="71"/>
      <c r="Q50" s="148"/>
      <c r="R50" s="148"/>
      <c r="S50" s="71"/>
      <c r="T50" s="71"/>
      <c r="U50" s="151"/>
    </row>
    <row r="51" spans="1:21" ht="13.5" thickBot="1">
      <c r="A51" s="3">
        <f>Sjak!A51</f>
        <v>49</v>
      </c>
      <c r="B51" s="4" t="str">
        <f>Sjak!B51</f>
        <v>Spis nu pillen Pocahontas</v>
      </c>
      <c r="C51" s="62">
        <v>89</v>
      </c>
      <c r="D51" s="63">
        <v>7</v>
      </c>
      <c r="E51" s="168">
        <v>9.2939814814814795E-3</v>
      </c>
      <c r="F51" s="171"/>
      <c r="G51" s="20"/>
      <c r="I51" s="71"/>
      <c r="J51" s="148"/>
      <c r="K51" s="71"/>
      <c r="L51" s="71"/>
      <c r="M51" s="71"/>
      <c r="N51" s="71"/>
      <c r="O51" s="71"/>
      <c r="P51" s="71"/>
      <c r="Q51" s="148"/>
      <c r="R51" s="148"/>
      <c r="S51" s="71"/>
      <c r="T51" s="71"/>
      <c r="U51" s="151"/>
    </row>
    <row r="52" spans="1:21" ht="13.5" thickBot="1">
      <c r="A52" s="3">
        <f>Sjak!A52</f>
        <v>50</v>
      </c>
      <c r="B52" s="4" t="str">
        <f>Sjak!B52</f>
        <v>Team Colleruphus</v>
      </c>
      <c r="C52" s="62">
        <v>29</v>
      </c>
      <c r="D52" s="63">
        <v>40</v>
      </c>
      <c r="E52" s="168">
        <v>1.6620370370370372E-2</v>
      </c>
      <c r="F52" s="171"/>
      <c r="G52" s="20"/>
      <c r="I52" s="71"/>
      <c r="J52" s="148"/>
      <c r="K52" s="71"/>
      <c r="L52" s="71"/>
      <c r="M52" s="71"/>
      <c r="N52" s="71"/>
      <c r="O52" s="71"/>
      <c r="P52" s="71"/>
      <c r="Q52" s="148"/>
      <c r="R52" s="148"/>
      <c r="S52" s="71"/>
      <c r="T52" s="71"/>
      <c r="U52" s="151"/>
    </row>
    <row r="53" spans="1:21" ht="13.5" thickBot="1">
      <c r="A53" s="3">
        <f>Sjak!A53</f>
        <v>51</v>
      </c>
      <c r="B53" s="4" t="str">
        <f>Sjak!B53</f>
        <v>The Big Lebowskis</v>
      </c>
      <c r="C53" s="62">
        <v>31</v>
      </c>
      <c r="D53" s="63">
        <v>39</v>
      </c>
      <c r="E53" s="168">
        <v>1.6469907407407405E-2</v>
      </c>
      <c r="F53" s="171"/>
      <c r="G53" s="20"/>
      <c r="I53" s="71"/>
      <c r="J53" s="148"/>
      <c r="K53" s="71"/>
      <c r="L53" s="71"/>
      <c r="M53" s="71"/>
      <c r="N53" s="71"/>
      <c r="O53" s="71"/>
      <c r="P53" s="71"/>
      <c r="Q53" s="148"/>
      <c r="R53" s="148"/>
      <c r="S53" s="71"/>
      <c r="T53" s="71"/>
      <c r="U53" s="151"/>
    </row>
    <row r="54" spans="1:21" ht="13.5" thickBot="1">
      <c r="A54" s="3">
        <f>Sjak!A54</f>
        <v>52</v>
      </c>
      <c r="B54" s="4" t="str">
        <f>Sjak!B54</f>
        <v>Tin Gonic</v>
      </c>
      <c r="C54" s="62">
        <v>85</v>
      </c>
      <c r="D54" s="63">
        <v>9</v>
      </c>
      <c r="E54" s="168">
        <v>1.0046296296296296E-2</v>
      </c>
      <c r="F54" s="171"/>
      <c r="I54" s="71"/>
      <c r="J54" s="148"/>
      <c r="K54" s="71"/>
      <c r="L54" s="71"/>
      <c r="M54" s="71"/>
      <c r="N54" s="71"/>
      <c r="O54" s="71"/>
      <c r="P54" s="71"/>
      <c r="Q54" s="148"/>
      <c r="R54" s="148"/>
      <c r="S54" s="71"/>
      <c r="T54" s="71"/>
      <c r="U54" s="151"/>
    </row>
    <row r="55" spans="1:21" ht="13.5" thickBot="1">
      <c r="A55" s="3">
        <f>Sjak!A55</f>
        <v>53</v>
      </c>
      <c r="B55" s="4" t="str">
        <f>Sjak!B55</f>
        <v>TjuBang!</v>
      </c>
      <c r="C55" s="62">
        <v>38</v>
      </c>
      <c r="D55" s="63">
        <v>35</v>
      </c>
      <c r="E55" s="168">
        <v>1.5451388888888888E-2</v>
      </c>
      <c r="F55" s="171"/>
      <c r="I55" s="71"/>
      <c r="J55" s="148"/>
      <c r="K55" s="71"/>
      <c r="L55" s="71"/>
      <c r="M55" s="71"/>
      <c r="N55" s="71"/>
      <c r="O55" s="71"/>
      <c r="P55" s="71"/>
      <c r="Q55" s="148"/>
      <c r="R55" s="148"/>
      <c r="S55" s="71"/>
      <c r="T55" s="71"/>
      <c r="U55" s="151"/>
    </row>
    <row r="56" spans="1:21" ht="13.5" thickBot="1">
      <c r="A56" s="3">
        <f>Sjak!A56</f>
        <v>54</v>
      </c>
      <c r="B56" s="4" t="str">
        <f>Sjak!B56</f>
        <v>Tom</v>
      </c>
      <c r="C56" s="62">
        <v>22</v>
      </c>
      <c r="D56" s="63">
        <v>44</v>
      </c>
      <c r="E56" s="168">
        <v>1.7986111111111109E-2</v>
      </c>
      <c r="F56" s="171"/>
      <c r="I56" s="71"/>
      <c r="J56" s="148"/>
      <c r="K56" s="71"/>
      <c r="L56" s="71"/>
      <c r="M56" s="71"/>
      <c r="N56" s="71"/>
      <c r="O56" s="71"/>
      <c r="P56" s="71"/>
      <c r="Q56" s="148"/>
      <c r="R56" s="148"/>
      <c r="S56" s="71"/>
      <c r="T56" s="71"/>
      <c r="U56" s="151"/>
    </row>
    <row r="57" spans="1:21" ht="13.5" thickBot="1">
      <c r="A57" s="3">
        <f>Sjak!A57</f>
        <v>55</v>
      </c>
      <c r="B57" s="4" t="str">
        <f>Sjak!B57</f>
        <v>Tunge Tut  (Udgået)</v>
      </c>
      <c r="C57" s="62">
        <v>0</v>
      </c>
      <c r="D57" s="63"/>
      <c r="E57" s="168"/>
      <c r="F57" s="171"/>
      <c r="I57" s="71"/>
      <c r="J57" s="148"/>
      <c r="K57" s="71"/>
      <c r="L57" s="71"/>
      <c r="M57" s="71"/>
      <c r="N57" s="71"/>
      <c r="O57" s="71"/>
      <c r="P57" s="71"/>
      <c r="Q57" s="148"/>
      <c r="R57" s="148"/>
      <c r="S57" s="71"/>
      <c r="T57" s="71"/>
      <c r="U57" s="71"/>
    </row>
    <row r="58" spans="1:21" ht="12.75">
      <c r="A58" s="120">
        <f>Sjak!A58</f>
        <v>56</v>
      </c>
      <c r="B58" s="4" t="str">
        <f>Sjak!B58</f>
        <v>Vibrio</v>
      </c>
      <c r="C58" s="62">
        <v>47</v>
      </c>
      <c r="D58" s="63">
        <v>30</v>
      </c>
      <c r="E58" s="168">
        <v>1.4291666666666666E-2</v>
      </c>
      <c r="F58" s="171"/>
      <c r="I58" s="71"/>
      <c r="J58" s="148"/>
      <c r="K58" s="71"/>
      <c r="L58" s="71"/>
      <c r="M58" s="71"/>
      <c r="N58" s="71"/>
      <c r="O58" s="71"/>
      <c r="P58" s="71"/>
      <c r="Q58" s="148"/>
      <c r="R58" s="148"/>
      <c r="S58" s="71"/>
      <c r="T58" s="71"/>
      <c r="U58" s="151"/>
    </row>
    <row r="59" spans="1:21">
      <c r="C59" s="20"/>
      <c r="E59" s="147"/>
      <c r="F59" s="20"/>
      <c r="M59" s="73">
        <f t="shared" ref="M59:M60" si="0">D59</f>
        <v>0</v>
      </c>
      <c r="N59" s="73">
        <f t="shared" ref="N59:N60" si="1">A59</f>
        <v>0</v>
      </c>
      <c r="O59" s="73">
        <f t="shared" ref="O59:O60" si="2">B59</f>
        <v>0</v>
      </c>
      <c r="P59" s="74">
        <f>C59</f>
        <v>0</v>
      </c>
    </row>
    <row r="60" spans="1:21">
      <c r="C60" s="20"/>
      <c r="E60" s="147"/>
      <c r="F60" s="20"/>
      <c r="M60" s="73">
        <f t="shared" si="0"/>
        <v>0</v>
      </c>
      <c r="N60" s="73">
        <f t="shared" si="1"/>
        <v>0</v>
      </c>
      <c r="O60" s="73">
        <f t="shared" si="2"/>
        <v>0</v>
      </c>
      <c r="P60" s="74">
        <f>C60</f>
        <v>0</v>
      </c>
    </row>
  </sheetData>
  <mergeCells count="1">
    <mergeCell ref="C1:D1"/>
  </mergeCells>
  <phoneticPr fontId="2" type="noConversion"/>
  <pageMargins left="0.78740157480314965" right="0.78740157480314965" top="0.78740157480314965" bottom="0.78740157480314965" header="0.39370078740157483" footer="0.39370078740157483"/>
  <pageSetup paperSize="9" scale="64" orientation="landscape" r:id="rId1"/>
  <headerFooter alignWithMargins="0">
    <oddHeader>&amp;L&amp;"Arial,Fed"Sværdkamp 2013&amp;"Arial,Kursiv"&amp;A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M56"/>
  <sheetViews>
    <sheetView topLeftCell="A27" workbookViewId="0">
      <selection activeCell="J54" sqref="J54"/>
    </sheetView>
  </sheetViews>
  <sheetFormatPr defaultRowHeight="12.75"/>
  <cols>
    <col min="1" max="1" width="8.42578125" customWidth="1"/>
    <col min="3" max="3" width="24.28515625" customWidth="1"/>
    <col min="4" max="4" width="7.7109375" customWidth="1"/>
    <col min="6" max="6" width="22" customWidth="1"/>
    <col min="7" max="7" width="6.85546875" customWidth="1"/>
    <col min="8" max="8" width="7.42578125" customWidth="1"/>
    <col min="9" max="9" width="23" customWidth="1"/>
  </cols>
  <sheetData>
    <row r="1" spans="1:13" ht="13.5" thickBot="1">
      <c r="A1" s="208" t="s">
        <v>31</v>
      </c>
      <c r="B1" s="209"/>
      <c r="C1" s="209"/>
      <c r="D1" s="209"/>
      <c r="E1" s="209"/>
      <c r="F1" s="209"/>
      <c r="G1" s="209"/>
      <c r="H1" s="209"/>
      <c r="I1" s="210"/>
    </row>
    <row r="2" spans="1:13">
      <c r="A2" s="211">
        <v>3</v>
      </c>
      <c r="B2" s="212"/>
      <c r="C2" s="214"/>
      <c r="D2" s="211">
        <v>2</v>
      </c>
      <c r="E2" s="212"/>
      <c r="F2" s="213"/>
      <c r="G2" s="215">
        <v>1</v>
      </c>
      <c r="H2" s="212"/>
      <c r="I2" s="213"/>
    </row>
    <row r="3" spans="1:13">
      <c r="A3" s="47" t="s">
        <v>12</v>
      </c>
      <c r="B3" s="45" t="s">
        <v>8</v>
      </c>
      <c r="C3" s="90" t="s">
        <v>1</v>
      </c>
      <c r="D3" s="47" t="s">
        <v>12</v>
      </c>
      <c r="E3" s="45" t="s">
        <v>8</v>
      </c>
      <c r="F3" s="48" t="s">
        <v>1</v>
      </c>
      <c r="G3" s="92" t="s">
        <v>12</v>
      </c>
      <c r="H3" s="45" t="s">
        <v>8</v>
      </c>
      <c r="I3" s="48" t="s">
        <v>1</v>
      </c>
    </row>
    <row r="4" spans="1:13">
      <c r="A4" s="46">
        <f>VLOOKUP($A$2,Dagløb!$Y3:$AB60,4,)</f>
        <v>322</v>
      </c>
      <c r="B4" s="46">
        <f>VLOOKUP($A$2,Dagløb!$Y3:$AB60,2,)</f>
        <v>29</v>
      </c>
      <c r="C4" s="89" t="str">
        <f>VLOOKUP($A$2,Dagløb!$Y3:$AB60,3,)</f>
        <v>Ged med hat</v>
      </c>
      <c r="D4" s="95">
        <f>VLOOKUP($D$2,Dagløb!$Y3:$AB60,4,)</f>
        <v>334</v>
      </c>
      <c r="E4" s="46">
        <f>VLOOKUP($D$2,Dagløb!$Y3:$AB60,2,)</f>
        <v>17</v>
      </c>
      <c r="F4" s="88" t="str">
        <f>VLOOKUP($D$2,Dagløb!$Y3:$AB60,3,)</f>
        <v>De lange sorte snobrød</v>
      </c>
      <c r="G4" s="93">
        <f>VLOOKUP($G$2,Dagløb!$Y3:$AB60,4,)</f>
        <v>350</v>
      </c>
      <c r="H4" s="46">
        <f>VLOOKUP($G$2,Dagløb!$Y3:$AB60,2,)</f>
        <v>8</v>
      </c>
      <c r="I4" s="88" t="str">
        <f>VLOOKUP($G$2,Dagløb!$Y3:$AB60,3,)</f>
        <v>Birkegruppen</v>
      </c>
      <c r="J4" s="64"/>
      <c r="K4" s="64"/>
    </row>
    <row r="5" spans="1:13">
      <c r="A5" s="50"/>
      <c r="B5" s="46"/>
      <c r="C5" s="89"/>
      <c r="D5" s="50"/>
      <c r="E5" s="46"/>
      <c r="F5" s="88"/>
      <c r="G5" s="93"/>
      <c r="H5" s="46"/>
      <c r="I5" s="88"/>
      <c r="J5" s="64"/>
      <c r="K5" s="64"/>
    </row>
    <row r="6" spans="1:13" ht="13.5" thickBot="1">
      <c r="A6" s="51"/>
      <c r="B6" s="52"/>
      <c r="C6" s="91"/>
      <c r="D6" s="51"/>
      <c r="E6" s="52"/>
      <c r="F6" s="53"/>
      <c r="G6" s="94"/>
      <c r="H6" s="52"/>
      <c r="I6" s="53"/>
      <c r="J6" s="64"/>
      <c r="K6" s="64"/>
    </row>
    <row r="7" spans="1:13" ht="13.5" thickBot="1">
      <c r="A7" s="70"/>
      <c r="B7" s="70"/>
      <c r="C7" s="70"/>
      <c r="D7" s="70"/>
      <c r="E7" s="71"/>
      <c r="F7" s="71"/>
      <c r="G7" s="71"/>
      <c r="H7" s="71"/>
      <c r="I7" s="71"/>
    </row>
    <row r="8" spans="1:13" ht="13.5" thickBot="1">
      <c r="A8" s="208" t="s">
        <v>32</v>
      </c>
      <c r="B8" s="209"/>
      <c r="C8" s="209"/>
      <c r="D8" s="209"/>
      <c r="E8" s="209"/>
      <c r="F8" s="209"/>
      <c r="G8" s="209"/>
      <c r="H8" s="209"/>
      <c r="I8" s="210"/>
    </row>
    <row r="9" spans="1:13">
      <c r="A9" s="211">
        <v>3</v>
      </c>
      <c r="B9" s="212"/>
      <c r="C9" s="213"/>
      <c r="D9" s="211">
        <v>2</v>
      </c>
      <c r="E9" s="212"/>
      <c r="F9" s="213"/>
      <c r="G9" s="215">
        <v>1</v>
      </c>
      <c r="H9" s="212"/>
      <c r="I9" s="213"/>
    </row>
    <row r="10" spans="1:13">
      <c r="A10" s="47" t="s">
        <v>12</v>
      </c>
      <c r="B10" s="45" t="s">
        <v>8</v>
      </c>
      <c r="C10" s="48" t="s">
        <v>1</v>
      </c>
      <c r="D10" s="47" t="s">
        <v>12</v>
      </c>
      <c r="E10" s="45" t="s">
        <v>8</v>
      </c>
      <c r="F10" s="48" t="s">
        <v>1</v>
      </c>
      <c r="G10" s="92" t="s">
        <v>12</v>
      </c>
      <c r="H10" s="45" t="s">
        <v>8</v>
      </c>
      <c r="I10" s="48" t="s">
        <v>1</v>
      </c>
    </row>
    <row r="11" spans="1:13">
      <c r="A11" s="89">
        <f>VLOOKUP($A$9,'Hemmelig opgave'!$R3:$U60,4,)</f>
        <v>219</v>
      </c>
      <c r="B11" s="46">
        <f>VLOOKUP($A$9,'Hemmelig opgave'!$R3:$U60,2,)</f>
        <v>2</v>
      </c>
      <c r="C11" s="88" t="str">
        <f>VLOOKUP($A$9,'Hemmelig opgave'!$R3:$U60,3,)</f>
        <v>BE-ton</v>
      </c>
      <c r="D11" s="95">
        <f>VLOOKUP($D$9,'Hemmelig opgave'!$R3:$U60,4,)</f>
        <v>240</v>
      </c>
      <c r="E11" s="46">
        <f>VLOOKUP($D$9,'Hemmelig opgave'!$R3:$U60,2,)</f>
        <v>13</v>
      </c>
      <c r="F11" s="88" t="str">
        <f>VLOOKUP($D$9,'Hemmelig opgave'!$R3:$U60,3,)</f>
        <v>Cola au Lait</v>
      </c>
      <c r="G11" s="93">
        <f>VLOOKUP($G$9,'Hemmelig opgave'!$R3:$U60,4,)</f>
        <v>250</v>
      </c>
      <c r="H11" s="46">
        <f>VLOOKUP($G$9,'Hemmelig opgave'!$R3:$U60,2,)</f>
        <v>3</v>
      </c>
      <c r="I11" s="88" t="str">
        <f>VLOOKUP($G$9,'Hemmelig opgave'!$R3:$U60,3,)</f>
        <v>A!</v>
      </c>
      <c r="J11" s="64"/>
      <c r="K11" s="64"/>
    </row>
    <row r="12" spans="1:13">
      <c r="A12" s="50"/>
      <c r="B12" s="46"/>
      <c r="C12" s="49"/>
      <c r="D12" s="50"/>
      <c r="E12" s="46"/>
      <c r="F12" s="49"/>
      <c r="G12" s="93"/>
      <c r="H12" s="46"/>
      <c r="I12" s="49"/>
      <c r="J12" s="64"/>
      <c r="K12" s="64"/>
    </row>
    <row r="13" spans="1:13" ht="13.5" thickBot="1">
      <c r="A13" s="51"/>
      <c r="B13" s="52"/>
      <c r="C13" s="53"/>
      <c r="D13" s="51"/>
      <c r="E13" s="52"/>
      <c r="F13" s="53"/>
      <c r="G13" s="94"/>
      <c r="H13" s="52"/>
      <c r="I13" s="53"/>
      <c r="J13" s="64"/>
      <c r="K13" s="64"/>
    </row>
    <row r="14" spans="1:13" ht="13.5" thickBot="1">
      <c r="A14" s="70"/>
      <c r="B14" s="70"/>
      <c r="C14" s="70"/>
      <c r="D14" s="70"/>
      <c r="E14" s="71"/>
      <c r="F14" s="71"/>
      <c r="G14" s="71"/>
      <c r="H14" s="71"/>
      <c r="I14" s="71"/>
      <c r="M14" s="65"/>
    </row>
    <row r="15" spans="1:13" ht="13.5" thickBot="1">
      <c r="A15" s="208" t="s">
        <v>33</v>
      </c>
      <c r="B15" s="209"/>
      <c r="C15" s="209"/>
      <c r="D15" s="209"/>
      <c r="E15" s="209"/>
      <c r="F15" s="209"/>
      <c r="G15" s="209"/>
      <c r="H15" s="209"/>
      <c r="I15" s="210"/>
    </row>
    <row r="16" spans="1:13">
      <c r="A16" s="211">
        <v>3</v>
      </c>
      <c r="B16" s="212"/>
      <c r="C16" s="213"/>
      <c r="D16" s="211">
        <v>2</v>
      </c>
      <c r="E16" s="212"/>
      <c r="F16" s="213"/>
      <c r="G16" s="211">
        <v>1</v>
      </c>
      <c r="H16" s="212"/>
      <c r="I16" s="213"/>
    </row>
    <row r="17" spans="1:11">
      <c r="A17" s="47" t="s">
        <v>12</v>
      </c>
      <c r="B17" s="45" t="s">
        <v>8</v>
      </c>
      <c r="C17" s="48" t="s">
        <v>1</v>
      </c>
      <c r="D17" s="47" t="s">
        <v>12</v>
      </c>
      <c r="E17" s="45" t="s">
        <v>8</v>
      </c>
      <c r="F17" s="48" t="s">
        <v>1</v>
      </c>
      <c r="G17" s="47" t="s">
        <v>12</v>
      </c>
      <c r="H17" s="45" t="s">
        <v>8</v>
      </c>
      <c r="I17" s="48" t="s">
        <v>1</v>
      </c>
      <c r="K17" s="149"/>
    </row>
    <row r="18" spans="1:11">
      <c r="A18" s="89"/>
      <c r="B18" s="46"/>
      <c r="C18" s="88"/>
      <c r="D18" s="89">
        <f>VLOOKUP($D$16,Natløb!$P3:$S60,4,)</f>
        <v>140</v>
      </c>
      <c r="E18" s="46">
        <f>VLOOKUP($D$16,Natløb!$P3:$S60,2,)</f>
        <v>22</v>
      </c>
      <c r="F18" s="88" t="str">
        <f>VLOOKUP($D$16,Natløb!$P3:$S60,3,)</f>
        <v>Erectus</v>
      </c>
      <c r="G18" s="89">
        <f>VLOOKUP($G$16,Natløb!$P3:$S60,4,)</f>
        <v>150</v>
      </c>
      <c r="H18" s="46">
        <f>VLOOKUP($G$16,Natløb!$P3:$S60,2,)</f>
        <v>3</v>
      </c>
      <c r="I18" s="88" t="str">
        <f>VLOOKUP($G$16,Natløb!$P3:$S60,3,)</f>
        <v>A!</v>
      </c>
      <c r="J18" s="64"/>
      <c r="K18" s="64"/>
    </row>
    <row r="19" spans="1:11">
      <c r="A19" s="50"/>
      <c r="B19" s="46"/>
      <c r="C19" s="49"/>
      <c r="D19" s="50">
        <v>140</v>
      </c>
      <c r="E19" s="46">
        <v>49</v>
      </c>
      <c r="F19" s="87" t="s">
        <v>100</v>
      </c>
      <c r="G19" s="50"/>
      <c r="H19" s="46"/>
      <c r="I19" s="49"/>
      <c r="J19" s="64"/>
      <c r="K19" s="64"/>
    </row>
    <row r="20" spans="1:11" ht="13.5" thickBot="1">
      <c r="A20" s="51"/>
      <c r="B20" s="52"/>
      <c r="C20" s="53"/>
      <c r="D20" s="51"/>
      <c r="E20" s="52"/>
      <c r="F20" s="53"/>
      <c r="G20" s="51"/>
      <c r="H20" s="52"/>
      <c r="I20" s="53"/>
      <c r="J20" s="64"/>
      <c r="K20" s="64"/>
    </row>
    <row r="21" spans="1:11" ht="13.5" thickBot="1">
      <c r="A21" s="70"/>
      <c r="B21" s="70"/>
      <c r="C21" s="70"/>
      <c r="D21" s="70"/>
      <c r="E21" s="71"/>
      <c r="F21" s="71"/>
      <c r="G21" s="71"/>
      <c r="H21" s="71"/>
      <c r="I21" s="71"/>
    </row>
    <row r="22" spans="1:11" ht="13.5" thickBot="1">
      <c r="A22" s="208" t="s">
        <v>34</v>
      </c>
      <c r="B22" s="209"/>
      <c r="C22" s="209"/>
      <c r="D22" s="209"/>
      <c r="E22" s="209"/>
      <c r="F22" s="209"/>
      <c r="G22" s="209"/>
      <c r="H22" s="209"/>
      <c r="I22" s="210"/>
    </row>
    <row r="23" spans="1:11">
      <c r="A23" s="211">
        <v>3</v>
      </c>
      <c r="B23" s="212"/>
      <c r="C23" s="213"/>
      <c r="D23" s="211">
        <v>2</v>
      </c>
      <c r="E23" s="212"/>
      <c r="F23" s="213"/>
      <c r="G23" s="211">
        <v>1</v>
      </c>
      <c r="H23" s="212"/>
      <c r="I23" s="213"/>
    </row>
    <row r="24" spans="1:11">
      <c r="A24" s="47" t="s">
        <v>12</v>
      </c>
      <c r="B24" s="45" t="s">
        <v>8</v>
      </c>
      <c r="C24" s="48" t="s">
        <v>1</v>
      </c>
      <c r="D24" s="47" t="s">
        <v>12</v>
      </c>
      <c r="E24" s="45" t="s">
        <v>8</v>
      </c>
      <c r="F24" s="48" t="s">
        <v>1</v>
      </c>
      <c r="G24" s="47" t="s">
        <v>12</v>
      </c>
      <c r="H24" s="45" t="s">
        <v>8</v>
      </c>
      <c r="I24" s="48" t="s">
        <v>1</v>
      </c>
    </row>
    <row r="25" spans="1:11">
      <c r="A25" s="89">
        <v>141</v>
      </c>
      <c r="B25" s="46">
        <v>1</v>
      </c>
      <c r="C25" s="188" t="s">
        <v>47</v>
      </c>
      <c r="D25" s="89">
        <v>148</v>
      </c>
      <c r="E25" s="46">
        <v>10</v>
      </c>
      <c r="F25" s="188" t="s">
        <v>157</v>
      </c>
      <c r="G25" s="89">
        <v>150</v>
      </c>
      <c r="H25" s="46">
        <v>3</v>
      </c>
      <c r="I25" s="188" t="s">
        <v>150</v>
      </c>
      <c r="J25" s="64"/>
      <c r="K25" s="64"/>
    </row>
    <row r="26" spans="1:11">
      <c r="A26" s="89"/>
      <c r="B26" s="89"/>
      <c r="C26" s="88"/>
      <c r="D26" s="50"/>
      <c r="E26" s="46"/>
      <c r="F26" s="49"/>
      <c r="G26" s="50"/>
      <c r="H26" s="46"/>
      <c r="I26" s="49"/>
      <c r="J26" s="64"/>
      <c r="K26" s="64"/>
    </row>
    <row r="27" spans="1:11" ht="13.5" thickBot="1">
      <c r="A27" s="51"/>
      <c r="B27" s="52"/>
      <c r="C27" s="53"/>
      <c r="D27" s="51"/>
      <c r="E27" s="52"/>
      <c r="F27" s="53"/>
      <c r="G27" s="51"/>
      <c r="H27" s="52"/>
      <c r="I27" s="53"/>
      <c r="J27" s="64"/>
      <c r="K27" s="64"/>
    </row>
    <row r="28" spans="1:11" ht="13.5" thickBot="1">
      <c r="A28" s="70"/>
      <c r="B28" s="70"/>
      <c r="C28" s="70"/>
      <c r="D28" s="70"/>
      <c r="E28" s="71"/>
      <c r="F28" s="71"/>
      <c r="G28" s="71"/>
      <c r="H28" s="71"/>
      <c r="I28" s="71"/>
    </row>
    <row r="29" spans="1:11" ht="13.5" thickBot="1">
      <c r="A29" s="208" t="s">
        <v>35</v>
      </c>
      <c r="B29" s="209"/>
      <c r="C29" s="209"/>
      <c r="D29" s="209"/>
      <c r="E29" s="209"/>
      <c r="F29" s="209"/>
      <c r="G29" s="209"/>
      <c r="H29" s="209"/>
      <c r="I29" s="210"/>
    </row>
    <row r="30" spans="1:11">
      <c r="A30" s="211">
        <v>3</v>
      </c>
      <c r="B30" s="212"/>
      <c r="C30" s="213"/>
      <c r="D30" s="211">
        <v>2</v>
      </c>
      <c r="E30" s="212"/>
      <c r="F30" s="213"/>
      <c r="G30" s="211">
        <v>1</v>
      </c>
      <c r="H30" s="212"/>
      <c r="I30" s="213"/>
    </row>
    <row r="31" spans="1:11">
      <c r="A31" s="47" t="s">
        <v>12</v>
      </c>
      <c r="B31" s="45" t="s">
        <v>8</v>
      </c>
      <c r="C31" s="48" t="s">
        <v>1</v>
      </c>
      <c r="D31" s="47" t="s">
        <v>12</v>
      </c>
      <c r="E31" s="45" t="s">
        <v>8</v>
      </c>
      <c r="F31" s="48" t="s">
        <v>1</v>
      </c>
      <c r="G31" s="47" t="s">
        <v>12</v>
      </c>
      <c r="H31" s="45" t="s">
        <v>8</v>
      </c>
      <c r="I31" s="48" t="s">
        <v>1</v>
      </c>
    </row>
    <row r="32" spans="1:11">
      <c r="A32" s="98">
        <v>96</v>
      </c>
      <c r="B32" s="46">
        <v>1</v>
      </c>
      <c r="C32" s="188" t="s">
        <v>47</v>
      </c>
      <c r="D32" s="98"/>
      <c r="E32" s="46"/>
      <c r="F32" s="88"/>
      <c r="G32" s="89">
        <v>100</v>
      </c>
      <c r="H32" s="46">
        <v>4</v>
      </c>
      <c r="I32" s="188" t="s">
        <v>64</v>
      </c>
      <c r="J32" s="64"/>
      <c r="K32" s="64"/>
    </row>
    <row r="33" spans="1:12">
      <c r="A33" s="50"/>
      <c r="B33" s="46"/>
      <c r="C33" s="49"/>
      <c r="D33" s="50"/>
      <c r="E33" s="46"/>
      <c r="F33" s="49"/>
      <c r="G33" s="50">
        <v>100</v>
      </c>
      <c r="H33" s="46">
        <v>29</v>
      </c>
      <c r="I33" s="87" t="s">
        <v>84</v>
      </c>
      <c r="J33" s="64"/>
      <c r="K33" s="64"/>
    </row>
    <row r="34" spans="1:12" ht="13.5" thickBot="1">
      <c r="A34" s="51"/>
      <c r="B34" s="52"/>
      <c r="C34" s="53"/>
      <c r="D34" s="51"/>
      <c r="E34" s="52"/>
      <c r="F34" s="53"/>
      <c r="G34" s="51"/>
      <c r="H34" s="52"/>
      <c r="I34" s="53"/>
      <c r="J34" s="64"/>
      <c r="K34" s="64"/>
    </row>
    <row r="35" spans="1:12" ht="13.5" thickBot="1">
      <c r="A35" s="70"/>
      <c r="B35" s="70"/>
      <c r="C35" s="70"/>
      <c r="D35" s="70"/>
      <c r="E35" s="71"/>
      <c r="F35" s="71"/>
      <c r="G35" s="71"/>
      <c r="H35" s="71"/>
      <c r="I35" s="71"/>
    </row>
    <row r="36" spans="1:12" ht="13.5" thickBot="1">
      <c r="A36" s="208" t="s">
        <v>36</v>
      </c>
      <c r="B36" s="209"/>
      <c r="C36" s="209"/>
      <c r="D36" s="209"/>
      <c r="E36" s="209"/>
      <c r="F36" s="209"/>
      <c r="G36" s="209"/>
      <c r="H36" s="209"/>
      <c r="I36" s="210"/>
    </row>
    <row r="37" spans="1:12">
      <c r="A37" s="211">
        <v>3</v>
      </c>
      <c r="B37" s="212"/>
      <c r="C37" s="213"/>
      <c r="D37" s="211">
        <v>2</v>
      </c>
      <c r="E37" s="212"/>
      <c r="F37" s="213"/>
      <c r="G37" s="211">
        <v>1</v>
      </c>
      <c r="H37" s="212"/>
      <c r="I37" s="213"/>
    </row>
    <row r="38" spans="1:12">
      <c r="A38" s="47" t="s">
        <v>12</v>
      </c>
      <c r="B38" s="45" t="s">
        <v>8</v>
      </c>
      <c r="C38" s="48" t="s">
        <v>1</v>
      </c>
      <c r="D38" s="47" t="s">
        <v>12</v>
      </c>
      <c r="E38" s="45" t="s">
        <v>8</v>
      </c>
      <c r="F38" s="48" t="s">
        <v>1</v>
      </c>
      <c r="G38" s="47" t="s">
        <v>12</v>
      </c>
      <c r="H38" s="45" t="s">
        <v>8</v>
      </c>
      <c r="I38" s="48" t="s">
        <v>1</v>
      </c>
      <c r="L38" s="72"/>
    </row>
    <row r="39" spans="1:12">
      <c r="A39" s="98">
        <v>839</v>
      </c>
      <c r="B39" s="46">
        <v>8</v>
      </c>
      <c r="C39" s="188" t="s">
        <v>58</v>
      </c>
      <c r="D39" s="98">
        <v>897</v>
      </c>
      <c r="E39" s="46">
        <v>13</v>
      </c>
      <c r="F39" s="188" t="s">
        <v>158</v>
      </c>
      <c r="G39" s="98">
        <v>964</v>
      </c>
      <c r="H39" s="46">
        <v>3</v>
      </c>
      <c r="I39" s="188" t="s">
        <v>150</v>
      </c>
      <c r="J39" s="64"/>
      <c r="K39" s="64"/>
    </row>
    <row r="40" spans="1:12">
      <c r="A40" s="50"/>
      <c r="B40" s="46"/>
      <c r="C40" s="49"/>
      <c r="D40" s="50"/>
      <c r="E40" s="46"/>
      <c r="F40" s="49"/>
      <c r="G40" s="50"/>
      <c r="H40" s="46"/>
      <c r="I40" s="49"/>
      <c r="J40" s="64"/>
      <c r="K40" s="64"/>
    </row>
    <row r="41" spans="1:12" ht="13.5" thickBot="1">
      <c r="A41" s="51"/>
      <c r="B41" s="52"/>
      <c r="C41" s="53"/>
      <c r="D41" s="51"/>
      <c r="E41" s="52"/>
      <c r="F41" s="53"/>
      <c r="G41" s="51"/>
      <c r="H41" s="52"/>
      <c r="I41" s="53"/>
      <c r="J41" s="64"/>
      <c r="K41" s="64"/>
    </row>
    <row r="42" spans="1:12" ht="13.5" thickBot="1">
      <c r="A42" s="70"/>
      <c r="B42" s="70"/>
      <c r="C42" s="70"/>
      <c r="D42" s="70"/>
      <c r="E42" s="71"/>
      <c r="F42" s="71"/>
      <c r="G42" s="71"/>
      <c r="H42" s="71"/>
      <c r="I42" s="71"/>
    </row>
    <row r="43" spans="1:12" ht="13.5" thickBot="1">
      <c r="A43" s="208" t="s">
        <v>39</v>
      </c>
      <c r="B43" s="209"/>
      <c r="C43" s="209"/>
      <c r="D43" s="209"/>
      <c r="E43" s="209"/>
      <c r="F43" s="209"/>
      <c r="G43" s="209"/>
      <c r="H43" s="209"/>
      <c r="I43" s="210"/>
    </row>
    <row r="44" spans="1:12">
      <c r="A44" s="211">
        <v>3</v>
      </c>
      <c r="B44" s="212"/>
      <c r="C44" s="213"/>
      <c r="D44" s="211">
        <v>2</v>
      </c>
      <c r="E44" s="212"/>
      <c r="F44" s="213"/>
      <c r="G44" s="211">
        <v>1</v>
      </c>
      <c r="H44" s="212"/>
      <c r="I44" s="213"/>
    </row>
    <row r="45" spans="1:12">
      <c r="A45" s="47" t="s">
        <v>12</v>
      </c>
      <c r="B45" s="45" t="s">
        <v>8</v>
      </c>
      <c r="C45" s="48" t="s">
        <v>1</v>
      </c>
      <c r="D45" s="47" t="s">
        <v>12</v>
      </c>
      <c r="E45" s="45" t="s">
        <v>8</v>
      </c>
      <c r="F45" s="48" t="s">
        <v>1</v>
      </c>
      <c r="G45" s="47" t="s">
        <v>12</v>
      </c>
      <c r="H45" s="45" t="s">
        <v>8</v>
      </c>
      <c r="I45" s="48" t="s">
        <v>1</v>
      </c>
      <c r="L45" s="72"/>
    </row>
    <row r="46" spans="1:12">
      <c r="A46" s="89">
        <v>644</v>
      </c>
      <c r="B46" s="46">
        <v>14</v>
      </c>
      <c r="C46" s="188" t="s">
        <v>71</v>
      </c>
      <c r="D46" s="89">
        <v>673</v>
      </c>
      <c r="E46" s="46">
        <v>31</v>
      </c>
      <c r="F46" s="188" t="s">
        <v>46</v>
      </c>
      <c r="G46" s="89">
        <v>764</v>
      </c>
      <c r="H46" s="46">
        <v>2</v>
      </c>
      <c r="I46" s="188" t="s">
        <v>41</v>
      </c>
      <c r="J46" s="64"/>
      <c r="K46" s="64"/>
    </row>
    <row r="47" spans="1:12">
      <c r="A47" s="50"/>
      <c r="B47" s="46"/>
      <c r="C47" s="49"/>
      <c r="D47" s="50"/>
      <c r="E47" s="46"/>
      <c r="F47" s="49"/>
      <c r="G47" s="50"/>
      <c r="H47" s="46"/>
      <c r="I47" s="49"/>
      <c r="J47" s="64"/>
      <c r="K47" s="64"/>
    </row>
    <row r="48" spans="1:12" ht="13.5" thickBot="1">
      <c r="A48" s="51"/>
      <c r="B48" s="52"/>
      <c r="C48" s="53"/>
      <c r="D48" s="51"/>
      <c r="E48" s="52"/>
      <c r="F48" s="53"/>
      <c r="G48" s="51"/>
      <c r="H48" s="52"/>
      <c r="I48" s="53"/>
      <c r="J48" s="64"/>
      <c r="K48" s="64"/>
    </row>
    <row r="49" spans="1:12" ht="13.5" thickBot="1">
      <c r="A49" s="70"/>
      <c r="B49" s="70"/>
      <c r="C49" s="70"/>
      <c r="D49" s="70"/>
      <c r="E49" s="71"/>
      <c r="F49" s="71"/>
      <c r="G49" s="71"/>
      <c r="H49" s="71"/>
      <c r="I49" s="71"/>
    </row>
    <row r="50" spans="1:12" ht="13.5" thickBot="1">
      <c r="A50" s="208" t="s">
        <v>37</v>
      </c>
      <c r="B50" s="209"/>
      <c r="C50" s="209"/>
      <c r="D50" s="209"/>
      <c r="E50" s="209"/>
      <c r="F50" s="209"/>
      <c r="G50" s="209"/>
      <c r="H50" s="209"/>
      <c r="I50" s="210"/>
    </row>
    <row r="51" spans="1:12">
      <c r="A51" s="211">
        <v>3</v>
      </c>
      <c r="B51" s="212"/>
      <c r="C51" s="213"/>
      <c r="D51" s="211">
        <v>2</v>
      </c>
      <c r="E51" s="212"/>
      <c r="F51" s="213"/>
      <c r="G51" s="211">
        <v>1</v>
      </c>
      <c r="H51" s="212"/>
      <c r="I51" s="213"/>
    </row>
    <row r="52" spans="1:12">
      <c r="A52" s="47" t="s">
        <v>12</v>
      </c>
      <c r="B52" s="45" t="s">
        <v>8</v>
      </c>
      <c r="C52" s="48" t="s">
        <v>1</v>
      </c>
      <c r="D52" s="47" t="s">
        <v>12</v>
      </c>
      <c r="E52" s="45" t="s">
        <v>8</v>
      </c>
      <c r="F52" s="48" t="s">
        <v>1</v>
      </c>
      <c r="G52" s="47" t="s">
        <v>12</v>
      </c>
      <c r="H52" s="45" t="s">
        <v>8</v>
      </c>
      <c r="I52" s="48" t="s">
        <v>1</v>
      </c>
    </row>
    <row r="53" spans="1:12">
      <c r="A53" s="98">
        <v>826</v>
      </c>
      <c r="B53" s="46">
        <v>4</v>
      </c>
      <c r="C53" s="188" t="s">
        <v>64</v>
      </c>
      <c r="D53" s="98">
        <v>827</v>
      </c>
      <c r="E53" s="46">
        <v>1</v>
      </c>
      <c r="F53" s="188" t="s">
        <v>47</v>
      </c>
      <c r="G53" s="98">
        <v>835</v>
      </c>
      <c r="H53" s="46">
        <v>49</v>
      </c>
      <c r="I53" s="188" t="s">
        <v>100</v>
      </c>
      <c r="J53" s="64"/>
      <c r="K53" s="64"/>
      <c r="L53" s="72"/>
    </row>
    <row r="54" spans="1:12">
      <c r="A54" s="50"/>
      <c r="B54" s="46"/>
      <c r="C54" s="49"/>
      <c r="D54" s="50"/>
      <c r="E54" s="46"/>
      <c r="F54" s="49"/>
      <c r="G54" s="50"/>
      <c r="H54" s="46"/>
      <c r="I54" s="49"/>
      <c r="J54" s="64"/>
      <c r="K54" s="64"/>
    </row>
    <row r="55" spans="1:12" ht="13.5" thickBot="1">
      <c r="A55" s="51"/>
      <c r="B55" s="52"/>
      <c r="C55" s="53"/>
      <c r="D55" s="51"/>
      <c r="E55" s="52"/>
      <c r="F55" s="53"/>
      <c r="G55" s="51"/>
      <c r="H55" s="52"/>
      <c r="I55" s="53"/>
      <c r="J55" s="64"/>
      <c r="K55" s="64"/>
    </row>
    <row r="56" spans="1:12">
      <c r="A56" s="70"/>
      <c r="B56" s="70"/>
      <c r="C56" s="70"/>
      <c r="D56" s="70"/>
      <c r="E56" s="71"/>
      <c r="F56" s="71"/>
      <c r="G56" s="71"/>
      <c r="H56" s="71"/>
      <c r="I56" s="71"/>
    </row>
  </sheetData>
  <mergeCells count="32">
    <mergeCell ref="A51:C51"/>
    <mergeCell ref="D51:F51"/>
    <mergeCell ref="G51:I51"/>
    <mergeCell ref="A43:I43"/>
    <mergeCell ref="A44:C44"/>
    <mergeCell ref="D44:F44"/>
    <mergeCell ref="G44:I44"/>
    <mergeCell ref="A50:I50"/>
    <mergeCell ref="A36:I36"/>
    <mergeCell ref="A37:C37"/>
    <mergeCell ref="D37:F37"/>
    <mergeCell ref="G37:I37"/>
    <mergeCell ref="A29:I29"/>
    <mergeCell ref="A30:C30"/>
    <mergeCell ref="D30:F30"/>
    <mergeCell ref="A1:I1"/>
    <mergeCell ref="A2:C2"/>
    <mergeCell ref="D2:F2"/>
    <mergeCell ref="A9:C9"/>
    <mergeCell ref="D9:F9"/>
    <mergeCell ref="G9:I9"/>
    <mergeCell ref="A8:I8"/>
    <mergeCell ref="G2:I2"/>
    <mergeCell ref="A15:I15"/>
    <mergeCell ref="A16:C16"/>
    <mergeCell ref="D16:F16"/>
    <mergeCell ref="G30:I30"/>
    <mergeCell ref="G16:I16"/>
    <mergeCell ref="A22:I22"/>
    <mergeCell ref="A23:C23"/>
    <mergeCell ref="D23:F23"/>
    <mergeCell ref="G23:I23"/>
  </mergeCells>
  <phoneticPr fontId="2" type="noConversion"/>
  <pageMargins left="0.78740157480314965" right="0.78740157480314965" top="0.78740157480314965" bottom="0.78740157480314965" header="0.39370078740157483" footer="0.39370078740157483"/>
  <pageSetup paperSize="9" scale="73" orientation="portrait" r:id="rId1"/>
  <headerFooter alignWithMargins="0">
    <oddHeader>&amp;L&amp;"Arial,Fed"Sværdkamp 2013&amp;"Arial,Kursiv"&amp;A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G62"/>
  <sheetViews>
    <sheetView topLeftCell="A31" workbookViewId="0">
      <selection activeCell="F47" sqref="F47"/>
    </sheetView>
  </sheetViews>
  <sheetFormatPr defaultRowHeight="12.75"/>
  <cols>
    <col min="1" max="1" width="6" style="65" bestFit="1" customWidth="1"/>
    <col min="2" max="2" width="28.7109375" style="65" customWidth="1"/>
    <col min="3" max="3" width="12.28515625" style="65" bestFit="1" customWidth="1"/>
    <col min="4" max="16384" width="9.140625" style="65"/>
  </cols>
  <sheetData>
    <row r="1" spans="1:7" ht="13.5" thickBot="1"/>
    <row r="2" spans="1:7" s="68" customFormat="1">
      <c r="A2" s="66" t="s">
        <v>8</v>
      </c>
      <c r="B2" s="67" t="s">
        <v>1</v>
      </c>
      <c r="C2" s="67" t="s">
        <v>38</v>
      </c>
      <c r="D2" s="86" t="s">
        <v>49</v>
      </c>
      <c r="F2" s="124"/>
      <c r="G2" s="125"/>
    </row>
    <row r="3" spans="1:7">
      <c r="A3" s="100">
        <v>1</v>
      </c>
      <c r="B3" s="101" t="s">
        <v>47</v>
      </c>
      <c r="C3" s="46" t="s">
        <v>130</v>
      </c>
      <c r="D3" s="87"/>
      <c r="F3" s="126" t="s">
        <v>138</v>
      </c>
      <c r="G3" s="127"/>
    </row>
    <row r="4" spans="1:7">
      <c r="A4" s="102">
        <v>2</v>
      </c>
      <c r="B4" s="103" t="s">
        <v>41</v>
      </c>
      <c r="C4" s="46" t="s">
        <v>131</v>
      </c>
      <c r="D4" s="87"/>
      <c r="F4" s="124" t="s">
        <v>139</v>
      </c>
      <c r="G4" s="128"/>
    </row>
    <row r="5" spans="1:7">
      <c r="A5" s="100">
        <v>3</v>
      </c>
      <c r="B5" s="104" t="s">
        <v>150</v>
      </c>
      <c r="C5" s="46" t="s">
        <v>132</v>
      </c>
      <c r="D5" s="87"/>
      <c r="F5" s="126" t="s">
        <v>140</v>
      </c>
      <c r="G5" s="127"/>
    </row>
    <row r="6" spans="1:7">
      <c r="A6" s="102">
        <v>4</v>
      </c>
      <c r="B6" s="103" t="s">
        <v>64</v>
      </c>
      <c r="C6" s="46" t="s">
        <v>130</v>
      </c>
      <c r="D6" s="87"/>
      <c r="F6" s="124" t="s">
        <v>138</v>
      </c>
      <c r="G6" s="127"/>
    </row>
    <row r="7" spans="1:7">
      <c r="A7" s="100">
        <v>5</v>
      </c>
      <c r="B7" s="103" t="s">
        <v>40</v>
      </c>
      <c r="C7" s="46" t="s">
        <v>132</v>
      </c>
      <c r="D7" s="87"/>
      <c r="F7" s="126" t="s">
        <v>140</v>
      </c>
      <c r="G7" s="127"/>
    </row>
    <row r="8" spans="1:7">
      <c r="A8" s="102">
        <v>6</v>
      </c>
      <c r="B8" s="103" t="s">
        <v>65</v>
      </c>
      <c r="C8" s="46" t="s">
        <v>130</v>
      </c>
      <c r="D8" s="87"/>
      <c r="F8" s="124" t="s">
        <v>138</v>
      </c>
      <c r="G8" s="127"/>
    </row>
    <row r="9" spans="1:7">
      <c r="A9" s="100">
        <v>7</v>
      </c>
      <c r="B9" s="103" t="s">
        <v>66</v>
      </c>
      <c r="C9" s="46" t="s">
        <v>130</v>
      </c>
      <c r="D9" s="87"/>
      <c r="F9" s="126" t="s">
        <v>138</v>
      </c>
      <c r="G9" s="127"/>
    </row>
    <row r="10" spans="1:7">
      <c r="A10" s="102">
        <v>8</v>
      </c>
      <c r="B10" s="103" t="s">
        <v>58</v>
      </c>
      <c r="C10" s="46" t="s">
        <v>132</v>
      </c>
      <c r="D10" s="87"/>
      <c r="F10" s="124" t="s">
        <v>140</v>
      </c>
      <c r="G10" s="127"/>
    </row>
    <row r="11" spans="1:7">
      <c r="A11" s="100">
        <v>9</v>
      </c>
      <c r="B11" s="103" t="s">
        <v>67</v>
      </c>
      <c r="C11" s="46" t="s">
        <v>130</v>
      </c>
      <c r="D11" s="87"/>
      <c r="F11" s="126" t="s">
        <v>138</v>
      </c>
      <c r="G11" s="127"/>
    </row>
    <row r="12" spans="1:7">
      <c r="A12" s="102">
        <v>10</v>
      </c>
      <c r="B12" s="103" t="s">
        <v>68</v>
      </c>
      <c r="C12" s="46" t="s">
        <v>132</v>
      </c>
      <c r="D12" s="87"/>
      <c r="F12" s="124" t="s">
        <v>140</v>
      </c>
      <c r="G12" s="127"/>
    </row>
    <row r="13" spans="1:7">
      <c r="A13" s="100">
        <v>11</v>
      </c>
      <c r="B13" s="103" t="s">
        <v>53</v>
      </c>
      <c r="C13" s="46" t="s">
        <v>132</v>
      </c>
      <c r="D13" s="87" t="s">
        <v>133</v>
      </c>
      <c r="F13" s="126" t="s">
        <v>140</v>
      </c>
      <c r="G13" s="127"/>
    </row>
    <row r="14" spans="1:7">
      <c r="A14" s="102">
        <v>12</v>
      </c>
      <c r="B14" s="103" t="s">
        <v>69</v>
      </c>
      <c r="C14" s="46" t="s">
        <v>132</v>
      </c>
      <c r="D14" s="87"/>
      <c r="F14" s="124" t="s">
        <v>140</v>
      </c>
      <c r="G14" s="127"/>
    </row>
    <row r="15" spans="1:7">
      <c r="A15" s="100">
        <v>13</v>
      </c>
      <c r="B15" s="103" t="s">
        <v>70</v>
      </c>
      <c r="C15" s="46" t="s">
        <v>132</v>
      </c>
      <c r="D15" s="87" t="s">
        <v>134</v>
      </c>
      <c r="F15" s="126" t="s">
        <v>140</v>
      </c>
      <c r="G15" s="129"/>
    </row>
    <row r="16" spans="1:7">
      <c r="A16" s="102">
        <v>14</v>
      </c>
      <c r="B16" s="105" t="s">
        <v>71</v>
      </c>
      <c r="C16" s="46" t="s">
        <v>131</v>
      </c>
      <c r="D16" s="87"/>
      <c r="F16" s="124" t="s">
        <v>139</v>
      </c>
      <c r="G16" s="129"/>
    </row>
    <row r="17" spans="1:7">
      <c r="A17" s="100">
        <v>15</v>
      </c>
      <c r="B17" s="105" t="s">
        <v>72</v>
      </c>
      <c r="C17" s="46" t="s">
        <v>130</v>
      </c>
      <c r="D17" s="87"/>
      <c r="F17" s="126" t="s">
        <v>138</v>
      </c>
      <c r="G17" s="129"/>
    </row>
    <row r="18" spans="1:7">
      <c r="A18" s="102">
        <v>16</v>
      </c>
      <c r="B18" s="105" t="s">
        <v>73</v>
      </c>
      <c r="C18" s="46" t="s">
        <v>131</v>
      </c>
      <c r="D18" s="87"/>
      <c r="F18" s="124" t="s">
        <v>139</v>
      </c>
      <c r="G18" s="129"/>
    </row>
    <row r="19" spans="1:7">
      <c r="A19" s="100">
        <v>17</v>
      </c>
      <c r="B19" s="105" t="s">
        <v>45</v>
      </c>
      <c r="C19" s="46" t="s">
        <v>132</v>
      </c>
      <c r="D19" s="87"/>
      <c r="F19" s="126" t="s">
        <v>140</v>
      </c>
      <c r="G19" s="129"/>
    </row>
    <row r="20" spans="1:7">
      <c r="A20" s="102">
        <v>18</v>
      </c>
      <c r="B20" s="105" t="s">
        <v>74</v>
      </c>
      <c r="C20" s="46" t="s">
        <v>132</v>
      </c>
      <c r="D20" s="87"/>
      <c r="F20" s="124" t="s">
        <v>140</v>
      </c>
      <c r="G20" s="129"/>
    </row>
    <row r="21" spans="1:7">
      <c r="A21" s="100">
        <v>19</v>
      </c>
      <c r="B21" s="105" t="s">
        <v>75</v>
      </c>
      <c r="C21" s="46" t="s">
        <v>131</v>
      </c>
      <c r="D21" s="87"/>
      <c r="F21" s="126" t="s">
        <v>139</v>
      </c>
      <c r="G21" s="129"/>
    </row>
    <row r="22" spans="1:7">
      <c r="A22" s="102">
        <v>20</v>
      </c>
      <c r="B22" s="105" t="s">
        <v>76</v>
      </c>
      <c r="C22" s="46" t="s">
        <v>132</v>
      </c>
      <c r="D22" s="87"/>
      <c r="F22" s="124" t="s">
        <v>140</v>
      </c>
      <c r="G22" s="129"/>
    </row>
    <row r="23" spans="1:7">
      <c r="A23" s="100">
        <v>21</v>
      </c>
      <c r="B23" s="105" t="s">
        <v>77</v>
      </c>
      <c r="C23" s="46" t="s">
        <v>130</v>
      </c>
      <c r="D23" s="87"/>
      <c r="F23" s="126" t="s">
        <v>138</v>
      </c>
      <c r="G23" s="129"/>
    </row>
    <row r="24" spans="1:7">
      <c r="A24" s="102">
        <v>22</v>
      </c>
      <c r="B24" s="105" t="s">
        <v>55</v>
      </c>
      <c r="C24" s="46" t="s">
        <v>132</v>
      </c>
      <c r="D24" s="87"/>
      <c r="F24" s="124" t="s">
        <v>140</v>
      </c>
      <c r="G24" s="129"/>
    </row>
    <row r="25" spans="1:7">
      <c r="A25" s="100">
        <v>23</v>
      </c>
      <c r="B25" s="105" t="s">
        <v>78</v>
      </c>
      <c r="C25" s="46" t="s">
        <v>131</v>
      </c>
      <c r="D25" s="87"/>
      <c r="F25" s="126" t="s">
        <v>139</v>
      </c>
      <c r="G25" s="129"/>
    </row>
    <row r="26" spans="1:7">
      <c r="A26" s="102">
        <v>24</v>
      </c>
      <c r="B26" s="105" t="s">
        <v>79</v>
      </c>
      <c r="C26" s="46" t="s">
        <v>132</v>
      </c>
      <c r="D26" s="87"/>
      <c r="F26" s="124" t="s">
        <v>140</v>
      </c>
      <c r="G26" s="129"/>
    </row>
    <row r="27" spans="1:7">
      <c r="A27" s="100">
        <v>25</v>
      </c>
      <c r="B27" s="105" t="s">
        <v>80</v>
      </c>
      <c r="C27" s="46" t="s">
        <v>132</v>
      </c>
      <c r="D27" s="87"/>
      <c r="F27" s="126" t="s">
        <v>140</v>
      </c>
      <c r="G27" s="129"/>
    </row>
    <row r="28" spans="1:7">
      <c r="A28" s="102">
        <v>26</v>
      </c>
      <c r="B28" s="105" t="s">
        <v>81</v>
      </c>
      <c r="C28" s="46" t="s">
        <v>131</v>
      </c>
      <c r="D28" s="87"/>
      <c r="F28" s="124" t="s">
        <v>139</v>
      </c>
      <c r="G28" s="129"/>
    </row>
    <row r="29" spans="1:7" ht="15">
      <c r="A29" s="100">
        <v>27</v>
      </c>
      <c r="B29" s="105" t="s">
        <v>152</v>
      </c>
      <c r="C29" s="132" t="s">
        <v>130</v>
      </c>
      <c r="D29" s="87"/>
      <c r="F29" s="126" t="s">
        <v>138</v>
      </c>
      <c r="G29" s="129"/>
    </row>
    <row r="30" spans="1:7">
      <c r="A30" s="102">
        <v>28</v>
      </c>
      <c r="B30" s="105" t="s">
        <v>83</v>
      </c>
      <c r="C30" s="46" t="s">
        <v>130</v>
      </c>
      <c r="D30" s="87" t="s">
        <v>135</v>
      </c>
      <c r="F30" s="124" t="s">
        <v>138</v>
      </c>
      <c r="G30" s="129"/>
    </row>
    <row r="31" spans="1:7">
      <c r="A31" s="100">
        <v>29</v>
      </c>
      <c r="B31" s="105" t="s">
        <v>84</v>
      </c>
      <c r="C31" s="46" t="s">
        <v>132</v>
      </c>
      <c r="D31" s="87"/>
      <c r="F31" s="126" t="s">
        <v>140</v>
      </c>
      <c r="G31" s="129"/>
    </row>
    <row r="32" spans="1:7">
      <c r="A32" s="102">
        <v>30</v>
      </c>
      <c r="B32" s="105" t="s">
        <v>85</v>
      </c>
      <c r="C32" s="46" t="s">
        <v>132</v>
      </c>
      <c r="D32" s="87"/>
      <c r="F32" s="124" t="s">
        <v>140</v>
      </c>
      <c r="G32" s="129"/>
    </row>
    <row r="33" spans="1:7">
      <c r="A33" s="100">
        <v>31</v>
      </c>
      <c r="B33" s="105" t="s">
        <v>154</v>
      </c>
      <c r="C33" s="190" t="s">
        <v>130</v>
      </c>
      <c r="D33" s="87"/>
      <c r="F33" s="126" t="s">
        <v>138</v>
      </c>
      <c r="G33" s="129"/>
    </row>
    <row r="34" spans="1:7">
      <c r="A34" s="102">
        <v>32</v>
      </c>
      <c r="B34" s="105" t="s">
        <v>46</v>
      </c>
      <c r="C34" s="46" t="s">
        <v>131</v>
      </c>
      <c r="D34" s="87"/>
      <c r="F34" s="124" t="s">
        <v>139</v>
      </c>
      <c r="G34" s="129"/>
    </row>
    <row r="35" spans="1:7">
      <c r="A35" s="100">
        <v>33</v>
      </c>
      <c r="B35" s="105" t="s">
        <v>87</v>
      </c>
      <c r="C35" s="46" t="s">
        <v>132</v>
      </c>
      <c r="D35" s="87"/>
      <c r="F35" s="126" t="s">
        <v>140</v>
      </c>
      <c r="G35" s="129"/>
    </row>
    <row r="36" spans="1:7">
      <c r="A36" s="102">
        <v>34</v>
      </c>
      <c r="B36" s="105" t="s">
        <v>88</v>
      </c>
      <c r="C36" s="46" t="s">
        <v>132</v>
      </c>
      <c r="D36" s="87"/>
      <c r="F36" s="124" t="s">
        <v>140</v>
      </c>
      <c r="G36" s="129"/>
    </row>
    <row r="37" spans="1:7">
      <c r="A37" s="100">
        <v>35</v>
      </c>
      <c r="B37" s="105" t="s">
        <v>89</v>
      </c>
      <c r="C37" s="46" t="s">
        <v>132</v>
      </c>
      <c r="D37" s="87"/>
      <c r="F37" s="126" t="s">
        <v>140</v>
      </c>
      <c r="G37" s="129"/>
    </row>
    <row r="38" spans="1:7">
      <c r="A38" s="102">
        <v>36</v>
      </c>
      <c r="B38" s="105" t="s">
        <v>90</v>
      </c>
      <c r="C38" s="46" t="s">
        <v>131</v>
      </c>
      <c r="D38" s="87"/>
      <c r="F38" s="124" t="s">
        <v>139</v>
      </c>
      <c r="G38" s="129"/>
    </row>
    <row r="39" spans="1:7">
      <c r="A39" s="100">
        <v>37</v>
      </c>
      <c r="B39" s="105" t="s">
        <v>91</v>
      </c>
      <c r="C39" s="46" t="s">
        <v>132</v>
      </c>
      <c r="D39" s="87"/>
      <c r="F39" s="126" t="s">
        <v>140</v>
      </c>
      <c r="G39" s="129"/>
    </row>
    <row r="40" spans="1:7" ht="15">
      <c r="A40" s="102">
        <v>38</v>
      </c>
      <c r="B40" s="105" t="s">
        <v>153</v>
      </c>
      <c r="C40" s="132" t="s">
        <v>132</v>
      </c>
      <c r="D40" s="87"/>
      <c r="F40" s="124" t="s">
        <v>140</v>
      </c>
      <c r="G40" s="129"/>
    </row>
    <row r="41" spans="1:7">
      <c r="A41" s="100">
        <v>39</v>
      </c>
      <c r="B41" s="105" t="s">
        <v>93</v>
      </c>
      <c r="C41" s="46" t="s">
        <v>131</v>
      </c>
      <c r="D41" s="87"/>
      <c r="F41" s="126" t="s">
        <v>139</v>
      </c>
      <c r="G41" s="129"/>
    </row>
    <row r="42" spans="1:7">
      <c r="A42" s="102">
        <v>40</v>
      </c>
      <c r="B42" s="105" t="s">
        <v>48</v>
      </c>
      <c r="C42" s="46" t="s">
        <v>132</v>
      </c>
      <c r="D42" s="87"/>
      <c r="F42" s="124" t="s">
        <v>140</v>
      </c>
      <c r="G42" s="129"/>
    </row>
    <row r="43" spans="1:7">
      <c r="A43" s="100">
        <v>41</v>
      </c>
      <c r="B43" s="105" t="s">
        <v>94</v>
      </c>
      <c r="C43" s="46" t="s">
        <v>132</v>
      </c>
      <c r="D43" s="87"/>
      <c r="F43" s="126" t="s">
        <v>140</v>
      </c>
      <c r="G43" s="129"/>
    </row>
    <row r="44" spans="1:7">
      <c r="A44" s="102">
        <v>42</v>
      </c>
      <c r="B44" s="105" t="s">
        <v>95</v>
      </c>
      <c r="C44" s="46" t="s">
        <v>132</v>
      </c>
      <c r="D44" s="87"/>
      <c r="F44" s="124" t="s">
        <v>140</v>
      </c>
      <c r="G44" s="129"/>
    </row>
    <row r="45" spans="1:7">
      <c r="A45" s="100">
        <v>43</v>
      </c>
      <c r="B45" s="105" t="s">
        <v>155</v>
      </c>
      <c r="C45" s="190" t="s">
        <v>130</v>
      </c>
      <c r="D45" s="87"/>
      <c r="F45" s="126" t="s">
        <v>138</v>
      </c>
      <c r="G45" s="129"/>
    </row>
    <row r="46" spans="1:7">
      <c r="A46" s="102">
        <v>44</v>
      </c>
      <c r="B46" s="105" t="s">
        <v>97</v>
      </c>
      <c r="C46" s="46" t="s">
        <v>130</v>
      </c>
      <c r="D46" s="87"/>
      <c r="F46" s="124" t="s">
        <v>138</v>
      </c>
      <c r="G46" s="129"/>
    </row>
    <row r="47" spans="1:7">
      <c r="A47" s="100">
        <v>45</v>
      </c>
      <c r="B47" s="105" t="s">
        <v>56</v>
      </c>
      <c r="C47" s="46" t="s">
        <v>132</v>
      </c>
      <c r="D47" s="87"/>
      <c r="F47" s="126" t="s">
        <v>140</v>
      </c>
      <c r="G47" s="129"/>
    </row>
    <row r="48" spans="1:7">
      <c r="A48" s="102">
        <v>46</v>
      </c>
      <c r="B48" s="105" t="s">
        <v>98</v>
      </c>
      <c r="C48" s="46" t="s">
        <v>130</v>
      </c>
      <c r="D48" s="87" t="s">
        <v>136</v>
      </c>
      <c r="F48" s="124" t="s">
        <v>138</v>
      </c>
      <c r="G48" s="129"/>
    </row>
    <row r="49" spans="1:7">
      <c r="A49" s="100">
        <v>47</v>
      </c>
      <c r="B49" s="105" t="s">
        <v>57</v>
      </c>
      <c r="C49" s="46" t="s">
        <v>132</v>
      </c>
      <c r="D49" s="87"/>
      <c r="F49" s="126" t="s">
        <v>140</v>
      </c>
      <c r="G49" s="129"/>
    </row>
    <row r="50" spans="1:7">
      <c r="A50" s="102">
        <v>48</v>
      </c>
      <c r="B50" s="105" t="s">
        <v>99</v>
      </c>
      <c r="C50" s="46" t="s">
        <v>132</v>
      </c>
      <c r="D50" s="87" t="s">
        <v>137</v>
      </c>
      <c r="F50" s="124" t="s">
        <v>140</v>
      </c>
      <c r="G50" s="129"/>
    </row>
    <row r="51" spans="1:7">
      <c r="A51" s="100">
        <v>49</v>
      </c>
      <c r="B51" s="105" t="s">
        <v>100</v>
      </c>
      <c r="C51" s="46" t="s">
        <v>130</v>
      </c>
      <c r="D51" s="87"/>
      <c r="F51" s="126" t="s">
        <v>138</v>
      </c>
      <c r="G51" s="129"/>
    </row>
    <row r="52" spans="1:7">
      <c r="A52" s="102">
        <v>50</v>
      </c>
      <c r="B52" s="105" t="s">
        <v>101</v>
      </c>
      <c r="C52" s="46" t="s">
        <v>132</v>
      </c>
      <c r="D52" s="87"/>
      <c r="F52" s="124" t="s">
        <v>140</v>
      </c>
      <c r="G52" s="129"/>
    </row>
    <row r="53" spans="1:7">
      <c r="A53" s="100">
        <v>51</v>
      </c>
      <c r="B53" s="105" t="s">
        <v>102</v>
      </c>
      <c r="C53" s="46" t="s">
        <v>132</v>
      </c>
      <c r="D53" s="87"/>
      <c r="F53" s="126" t="s">
        <v>140</v>
      </c>
      <c r="G53" s="129"/>
    </row>
    <row r="54" spans="1:7">
      <c r="A54" s="102">
        <v>52</v>
      </c>
      <c r="B54" s="105" t="s">
        <v>103</v>
      </c>
      <c r="C54" s="46" t="s">
        <v>132</v>
      </c>
      <c r="D54" s="87"/>
      <c r="F54" s="124" t="s">
        <v>140</v>
      </c>
      <c r="G54" s="129"/>
    </row>
    <row r="55" spans="1:7">
      <c r="A55" s="100">
        <v>53</v>
      </c>
      <c r="B55" s="105" t="s">
        <v>104</v>
      </c>
      <c r="C55" s="46" t="s">
        <v>132</v>
      </c>
      <c r="D55" s="87"/>
      <c r="F55" s="126" t="s">
        <v>140</v>
      </c>
      <c r="G55" s="129"/>
    </row>
    <row r="56" spans="1:7">
      <c r="A56" s="102">
        <v>54</v>
      </c>
      <c r="B56" s="105" t="s">
        <v>105</v>
      </c>
      <c r="C56" s="46" t="s">
        <v>132</v>
      </c>
      <c r="D56" s="87"/>
      <c r="F56" s="124" t="s">
        <v>140</v>
      </c>
      <c r="G56" s="129"/>
    </row>
    <row r="57" spans="1:7" ht="15">
      <c r="A57" s="100">
        <v>55</v>
      </c>
      <c r="B57" s="105" t="s">
        <v>156</v>
      </c>
      <c r="C57" s="132" t="s">
        <v>132</v>
      </c>
      <c r="D57" s="87"/>
      <c r="F57" s="126" t="s">
        <v>140</v>
      </c>
      <c r="G57" s="129"/>
    </row>
    <row r="58" spans="1:7">
      <c r="A58" s="102">
        <v>56</v>
      </c>
      <c r="B58" s="105" t="s">
        <v>54</v>
      </c>
      <c r="C58" s="131" t="s">
        <v>130</v>
      </c>
      <c r="D58" s="87"/>
      <c r="F58" s="146" t="s">
        <v>138</v>
      </c>
      <c r="G58" s="130"/>
    </row>
    <row r="59" spans="1:7">
      <c r="A59" s="96"/>
      <c r="B59" s="96"/>
      <c r="C59" s="96"/>
      <c r="D59" s="130"/>
      <c r="F59" s="130"/>
      <c r="G59" s="130"/>
    </row>
    <row r="60" spans="1:7">
      <c r="A60" s="96"/>
      <c r="B60" s="96"/>
      <c r="C60" s="96"/>
      <c r="D60" s="130"/>
      <c r="F60" s="130"/>
      <c r="G60" s="130"/>
    </row>
    <row r="61" spans="1:7">
      <c r="F61" s="130"/>
      <c r="G61" s="130"/>
    </row>
    <row r="62" spans="1:7">
      <c r="F62" s="130"/>
      <c r="G62" s="130"/>
    </row>
  </sheetData>
  <phoneticPr fontId="2" type="noConversion"/>
  <pageMargins left="0.78740157480314965" right="0.78740157480314965" top="0.78740157480314965" bottom="0.78740157480314965" header="0.39370078740157483" footer="0.39370078740157483"/>
  <pageSetup paperSize="9" scale="66" orientation="landscape" r:id="rId1"/>
  <headerFooter alignWithMargins="0">
    <oddHeader>&amp;L&amp;"Arial,Fed"Sværdkamp 2013&amp;"Arial,Kursiv"&amp;A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9"/>
  <dimension ref="A1:D9"/>
  <sheetViews>
    <sheetView workbookViewId="0">
      <selection activeCell="E14" sqref="E14"/>
    </sheetView>
  </sheetViews>
  <sheetFormatPr defaultRowHeight="12.75"/>
  <cols>
    <col min="1" max="1" width="14.28515625" customWidth="1"/>
    <col min="2" max="2" width="11" bestFit="1" customWidth="1"/>
    <col min="3" max="3" width="12.140625" bestFit="1" customWidth="1"/>
    <col min="4" max="4" width="8.7109375" bestFit="1" customWidth="1"/>
  </cols>
  <sheetData>
    <row r="1" spans="1:4">
      <c r="A1" s="65" t="s">
        <v>151</v>
      </c>
    </row>
    <row r="4" spans="1:4">
      <c r="A4" s="71" t="s">
        <v>60</v>
      </c>
      <c r="B4" s="71" t="s">
        <v>61</v>
      </c>
      <c r="C4" s="71" t="s">
        <v>62</v>
      </c>
      <c r="D4" s="71" t="s">
        <v>63</v>
      </c>
    </row>
    <row r="5" spans="1:4">
      <c r="A5" s="189" t="s">
        <v>137</v>
      </c>
      <c r="B5" s="191" t="s">
        <v>99</v>
      </c>
      <c r="C5" s="71"/>
      <c r="D5" s="71">
        <v>21</v>
      </c>
    </row>
    <row r="6" spans="1:4">
      <c r="A6" s="189" t="s">
        <v>134</v>
      </c>
      <c r="B6" s="187" t="s">
        <v>70</v>
      </c>
      <c r="C6" s="71"/>
      <c r="D6" s="71">
        <v>2</v>
      </c>
    </row>
    <row r="7" spans="1:4">
      <c r="A7" s="189" t="s">
        <v>136</v>
      </c>
      <c r="B7" s="191" t="s">
        <v>98</v>
      </c>
      <c r="C7" s="71"/>
      <c r="D7" s="71">
        <v>31</v>
      </c>
    </row>
    <row r="8" spans="1:4">
      <c r="A8" s="189" t="s">
        <v>135</v>
      </c>
      <c r="B8" s="191" t="s">
        <v>83</v>
      </c>
      <c r="C8" s="71"/>
      <c r="D8" s="71">
        <v>13</v>
      </c>
    </row>
    <row r="9" spans="1:4">
      <c r="A9" s="189" t="s">
        <v>133</v>
      </c>
      <c r="B9" s="187" t="s">
        <v>53</v>
      </c>
      <c r="C9" s="71"/>
      <c r="D9" s="71">
        <v>26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7</vt:i4>
      </vt:variant>
    </vt:vector>
  </HeadingPairs>
  <TitlesOfParts>
    <vt:vector size="16" baseType="lpstr">
      <vt:lpstr>Samlet</vt:lpstr>
      <vt:lpstr>Dagløb</vt:lpstr>
      <vt:lpstr>Hemmelig opgave</vt:lpstr>
      <vt:lpstr>Natløb</vt:lpstr>
      <vt:lpstr>O-løb</vt:lpstr>
      <vt:lpstr>Forhindringsbane</vt:lpstr>
      <vt:lpstr>Opråb</vt:lpstr>
      <vt:lpstr>Sjak</vt:lpstr>
      <vt:lpstr>Adventureliga</vt:lpstr>
      <vt:lpstr>Dagløb!Udskriftsområde</vt:lpstr>
      <vt:lpstr>Forhindringsbane!Udskriftsområde</vt:lpstr>
      <vt:lpstr>'Hemmelig opgave'!Udskriftsområde</vt:lpstr>
      <vt:lpstr>Natløb!Udskriftsområde</vt:lpstr>
      <vt:lpstr>'O-løb'!Udskriftsområde</vt:lpstr>
      <vt:lpstr>Opråb!Udskriftsområde</vt:lpstr>
      <vt:lpstr>Samlet!Udskriftsområde</vt:lpstr>
    </vt:vector>
  </TitlesOfParts>
  <Company>Sværdkamp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Pointliste 2010</dc:title>
  <dc:subject>Sværdkamp</dc:subject>
  <dc:creator>Torben Heikel vinther</dc:creator>
  <cp:lastModifiedBy>A</cp:lastModifiedBy>
  <cp:lastPrinted>2015-05-04T13:48:02Z</cp:lastPrinted>
  <dcterms:created xsi:type="dcterms:W3CDTF">2007-05-02T18:54:51Z</dcterms:created>
  <dcterms:modified xsi:type="dcterms:W3CDTF">2015-05-04T13:48:28Z</dcterms:modified>
</cp:coreProperties>
</file>