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95" windowWidth="15180" windowHeight="9090" tabRatio="700" activeTab="6"/>
  </bookViews>
  <sheets>
    <sheet name="Samlet" sheetId="1" r:id="rId1"/>
    <sheet name="Dagløb" sheetId="6" r:id="rId2"/>
    <sheet name="Hemmelig opgave" sheetId="10" r:id="rId3"/>
    <sheet name="Natløb" sheetId="9" r:id="rId4"/>
    <sheet name="O-løb" sheetId="8" r:id="rId5"/>
    <sheet name="Forhindringsbane" sheetId="14" r:id="rId6"/>
    <sheet name="Opråb" sheetId="15" r:id="rId7"/>
    <sheet name="Sjak" sheetId="16" r:id="rId8"/>
  </sheets>
  <definedNames>
    <definedName name="_xlnm._FilterDatabase" localSheetId="0" hidden="1">Samlet!$A$4:$S$58</definedName>
    <definedName name="_xlnm._FilterDatabase" localSheetId="7" hidden="1">Sjak!$A$2:$C$57</definedName>
    <definedName name="_xlnm.Print_Area" localSheetId="1">Dagløb!$A$1:$W$57</definedName>
    <definedName name="_xlnm.Print_Area" localSheetId="5">Forhindringsbane!$A$1:$E$57</definedName>
    <definedName name="_xlnm.Print_Area" localSheetId="2">'Hemmelig opgave'!$A$1:$P$57</definedName>
    <definedName name="_xlnm.Print_Area" localSheetId="3">Natløb!$A$1:$N$57</definedName>
    <definedName name="_xlnm.Print_Area" localSheetId="4">'O-løb'!$A$1:$H$57</definedName>
    <definedName name="_xlnm.Print_Area" localSheetId="6">Opråb!$A$1:$I$55</definedName>
    <definedName name="_xlnm.Print_Area" localSheetId="0">Samlet!$A$1:$S$61</definedName>
  </definedNames>
  <calcPr calcId="145621"/>
</workbook>
</file>

<file path=xl/calcChain.xml><?xml version="1.0" encoding="utf-8"?>
<calcChain xmlns="http://schemas.openxmlformats.org/spreadsheetml/2006/main">
  <c r="B25" i="15" l="1"/>
  <c r="C25" i="15"/>
  <c r="H3" i="8" l="1"/>
  <c r="W3" i="6"/>
  <c r="P17" i="10"/>
  <c r="C7" i="10" s="1"/>
  <c r="N17" i="10"/>
  <c r="C38" i="10"/>
  <c r="C42" i="10"/>
  <c r="C46" i="10"/>
  <c r="C50" i="10"/>
  <c r="C54" i="10"/>
  <c r="C58" i="10"/>
  <c r="N60" i="10"/>
  <c r="P60" i="10" s="1"/>
  <c r="N59" i="10"/>
  <c r="P59" i="10" s="1"/>
  <c r="N58" i="10"/>
  <c r="P58" i="10" s="1"/>
  <c r="N57" i="10"/>
  <c r="P57" i="10" s="1"/>
  <c r="P56" i="10"/>
  <c r="N56" i="10"/>
  <c r="N55" i="10"/>
  <c r="P55" i="10" s="1"/>
  <c r="N54" i="10"/>
  <c r="P54" i="10" s="1"/>
  <c r="N53" i="10"/>
  <c r="P53" i="10" s="1"/>
  <c r="N52" i="10"/>
  <c r="P52" i="10" s="1"/>
  <c r="N51" i="10"/>
  <c r="N50" i="10"/>
  <c r="P50" i="10" s="1"/>
  <c r="N49" i="10"/>
  <c r="P49" i="10" s="1"/>
  <c r="P48" i="10"/>
  <c r="N48" i="10"/>
  <c r="N47" i="10"/>
  <c r="N46" i="10"/>
  <c r="P46" i="10" s="1"/>
  <c r="N45" i="10"/>
  <c r="P45" i="10" s="1"/>
  <c r="N44" i="10"/>
  <c r="P44" i="10" s="1"/>
  <c r="N43" i="10"/>
  <c r="P43" i="10" s="1"/>
  <c r="N42" i="10"/>
  <c r="P42" i="10" s="1"/>
  <c r="N41" i="10"/>
  <c r="P41" i="10" s="1"/>
  <c r="P40" i="10"/>
  <c r="N40" i="10"/>
  <c r="N39" i="10"/>
  <c r="P39" i="10" s="1"/>
  <c r="N38" i="10"/>
  <c r="P38" i="10" s="1"/>
  <c r="N37" i="10"/>
  <c r="P37" i="10" s="1"/>
  <c r="N36" i="10"/>
  <c r="P36" i="10" s="1"/>
  <c r="N35" i="10"/>
  <c r="N34" i="10"/>
  <c r="P34" i="10" s="1"/>
  <c r="N33" i="10"/>
  <c r="P33" i="10" s="1"/>
  <c r="P32" i="10"/>
  <c r="N32" i="10"/>
  <c r="N31" i="10"/>
  <c r="N30" i="10"/>
  <c r="P30" i="10" s="1"/>
  <c r="N29" i="10"/>
  <c r="P29" i="10" s="1"/>
  <c r="N28" i="10"/>
  <c r="P28" i="10" s="1"/>
  <c r="N27" i="10"/>
  <c r="P27" i="10" s="1"/>
  <c r="N26" i="10"/>
  <c r="P26" i="10" s="1"/>
  <c r="N25" i="10"/>
  <c r="P25" i="10" s="1"/>
  <c r="P24" i="10"/>
  <c r="N24" i="10"/>
  <c r="N23" i="10"/>
  <c r="P23" i="10" s="1"/>
  <c r="N22" i="10"/>
  <c r="P22" i="10" s="1"/>
  <c r="N21" i="10"/>
  <c r="P21" i="10" s="1"/>
  <c r="N20" i="10"/>
  <c r="P20" i="10" s="1"/>
  <c r="N19" i="10"/>
  <c r="N18" i="10"/>
  <c r="P18" i="10" s="1"/>
  <c r="N16" i="10"/>
  <c r="P16" i="10" s="1"/>
  <c r="P15" i="10"/>
  <c r="N15" i="10"/>
  <c r="N14" i="10"/>
  <c r="P14" i="10" s="1"/>
  <c r="N13" i="10"/>
  <c r="P13" i="10" s="1"/>
  <c r="N12" i="10"/>
  <c r="P12" i="10" s="1"/>
  <c r="N11" i="10"/>
  <c r="P11" i="10" s="1"/>
  <c r="N10" i="10"/>
  <c r="P10" i="10" s="1"/>
  <c r="N9" i="10"/>
  <c r="P9" i="10" s="1"/>
  <c r="N8" i="10"/>
  <c r="P8" i="10" s="1"/>
  <c r="P7" i="10"/>
  <c r="N7" i="10"/>
  <c r="N6" i="10"/>
  <c r="P6" i="10" s="1"/>
  <c r="N5" i="10"/>
  <c r="P5" i="10" s="1"/>
  <c r="N4" i="10"/>
  <c r="P4" i="10" s="1"/>
  <c r="N3" i="10"/>
  <c r="P3" i="10" s="1"/>
  <c r="C53" i="10" l="1"/>
  <c r="C45" i="10"/>
  <c r="C37" i="10"/>
  <c r="C29" i="10"/>
  <c r="C21" i="10"/>
  <c r="C13" i="10"/>
  <c r="C5" i="10"/>
  <c r="C60" i="10"/>
  <c r="C56" i="10"/>
  <c r="C52" i="10"/>
  <c r="C48" i="10"/>
  <c r="C44" i="10"/>
  <c r="C40" i="10"/>
  <c r="C36" i="10"/>
  <c r="C32" i="10"/>
  <c r="C28" i="10"/>
  <c r="C24" i="10"/>
  <c r="C20" i="10"/>
  <c r="C16" i="10"/>
  <c r="C12" i="10"/>
  <c r="C8" i="10"/>
  <c r="C4" i="10"/>
  <c r="C34" i="10"/>
  <c r="C30" i="10"/>
  <c r="C26" i="10"/>
  <c r="C22" i="10"/>
  <c r="C18" i="10"/>
  <c r="C14" i="10"/>
  <c r="C10" i="10"/>
  <c r="C6" i="10"/>
  <c r="C57" i="10"/>
  <c r="C49" i="10"/>
  <c r="C41" i="10"/>
  <c r="C33" i="10"/>
  <c r="C25" i="10"/>
  <c r="C17" i="10"/>
  <c r="C9" i="10"/>
  <c r="C59" i="10"/>
  <c r="C55" i="10"/>
  <c r="C51" i="10"/>
  <c r="C47" i="10"/>
  <c r="C43" i="10"/>
  <c r="C39" i="10"/>
  <c r="C35" i="10"/>
  <c r="C31" i="10"/>
  <c r="C27" i="10"/>
  <c r="C23" i="10"/>
  <c r="C19" i="10"/>
  <c r="C15" i="10"/>
  <c r="C11" i="10"/>
  <c r="P19" i="10"/>
  <c r="P31" i="10"/>
  <c r="C3" i="10" s="1"/>
  <c r="P35" i="10"/>
  <c r="P47" i="10"/>
  <c r="P51" i="10"/>
  <c r="B17" i="6" l="1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D6" i="1" l="1"/>
  <c r="D7" i="1"/>
  <c r="D9" i="1"/>
  <c r="D13" i="1"/>
  <c r="D17" i="1"/>
  <c r="D23" i="1"/>
  <c r="D41" i="1"/>
  <c r="D5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41" i="9" l="1"/>
  <c r="C3" i="9"/>
  <c r="D3" i="14"/>
  <c r="P58" i="14" l="1"/>
  <c r="P59" i="14"/>
  <c r="P60" i="14"/>
  <c r="O3" i="1" l="1"/>
  <c r="C60" i="6" l="1"/>
  <c r="AB60" i="6" s="1"/>
  <c r="C52" i="6"/>
  <c r="C56" i="6"/>
  <c r="C40" i="6"/>
  <c r="C28" i="6"/>
  <c r="C24" i="6"/>
  <c r="C20" i="6"/>
  <c r="C16" i="6"/>
  <c r="C12" i="6"/>
  <c r="C8" i="6"/>
  <c r="C4" i="6"/>
  <c r="C44" i="6"/>
  <c r="C32" i="6"/>
  <c r="C58" i="6"/>
  <c r="C50" i="6"/>
  <c r="C46" i="6"/>
  <c r="C42" i="6"/>
  <c r="C38" i="6"/>
  <c r="C34" i="6"/>
  <c r="C30" i="6"/>
  <c r="C26" i="6"/>
  <c r="C22" i="6"/>
  <c r="C18" i="6"/>
  <c r="C14" i="6"/>
  <c r="C10" i="6"/>
  <c r="C7" i="6"/>
  <c r="C48" i="6"/>
  <c r="C36" i="6"/>
  <c r="C54" i="6"/>
  <c r="C57" i="6"/>
  <c r="C53" i="6"/>
  <c r="C49" i="6"/>
  <c r="C45" i="6"/>
  <c r="C41" i="6"/>
  <c r="C37" i="6"/>
  <c r="C33" i="6"/>
  <c r="C29" i="6"/>
  <c r="C25" i="6"/>
  <c r="C21" i="6"/>
  <c r="C17" i="6"/>
  <c r="C13" i="6"/>
  <c r="C9" i="6"/>
  <c r="C5" i="6"/>
  <c r="AB58" i="6"/>
  <c r="C59" i="6"/>
  <c r="C51" i="6"/>
  <c r="C43" i="6"/>
  <c r="C31" i="6"/>
  <c r="C23" i="6"/>
  <c r="C15" i="6"/>
  <c r="C11" i="6"/>
  <c r="C6" i="6"/>
  <c r="C3" i="6"/>
  <c r="C55" i="6"/>
  <c r="C47" i="6"/>
  <c r="C39" i="6"/>
  <c r="C35" i="6"/>
  <c r="C27" i="6"/>
  <c r="C19" i="6"/>
  <c r="D3" i="6" l="1"/>
  <c r="D47" i="6"/>
  <c r="D11" i="6"/>
  <c r="D60" i="6"/>
  <c r="Y60" i="6" s="1"/>
  <c r="D25" i="6"/>
  <c r="D36" i="6"/>
  <c r="D32" i="6"/>
  <c r="D39" i="6"/>
  <c r="D6" i="6"/>
  <c r="D31" i="6"/>
  <c r="D5" i="6"/>
  <c r="D21" i="6"/>
  <c r="D37" i="6"/>
  <c r="D53" i="6"/>
  <c r="D7" i="6"/>
  <c r="D22" i="6"/>
  <c r="D38" i="6"/>
  <c r="D8" i="6"/>
  <c r="D24" i="6"/>
  <c r="D9" i="6"/>
  <c r="D57" i="6"/>
  <c r="D42" i="6"/>
  <c r="D28" i="6"/>
  <c r="D15" i="6"/>
  <c r="D51" i="6"/>
  <c r="D13" i="6"/>
  <c r="D29" i="6"/>
  <c r="D45" i="6"/>
  <c r="D48" i="6"/>
  <c r="D14" i="6"/>
  <c r="D30" i="6"/>
  <c r="D46" i="6"/>
  <c r="D44" i="6"/>
  <c r="D16" i="6"/>
  <c r="D40" i="6"/>
  <c r="D19" i="6"/>
  <c r="D43" i="6"/>
  <c r="D41" i="6"/>
  <c r="D10" i="6"/>
  <c r="D26" i="6"/>
  <c r="D12" i="6"/>
  <c r="D27" i="6"/>
  <c r="D55" i="6"/>
  <c r="D35" i="6"/>
  <c r="D23" i="6"/>
  <c r="D58" i="6"/>
  <c r="Y58" i="6" s="1"/>
  <c r="D17" i="6"/>
  <c r="D33" i="6"/>
  <c r="D49" i="6"/>
  <c r="D54" i="6"/>
  <c r="D52" i="6"/>
  <c r="D18" i="6"/>
  <c r="D34" i="6"/>
  <c r="D50" i="6"/>
  <c r="D4" i="6"/>
  <c r="D20" i="6"/>
  <c r="D56" i="6"/>
  <c r="D59" i="6"/>
  <c r="Y59" i="6" s="1"/>
  <c r="AB59" i="6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M58" i="14" s="1"/>
  <c r="D59" i="14"/>
  <c r="M59" i="14" s="1"/>
  <c r="D60" i="14"/>
  <c r="M60" i="14" s="1"/>
  <c r="B46" i="1" l="1"/>
  <c r="W21" i="1" s="1"/>
  <c r="A58" i="14" l="1"/>
  <c r="N58" i="14" s="1"/>
  <c r="B58" i="14"/>
  <c r="O58" i="14" s="1"/>
  <c r="A59" i="14"/>
  <c r="N59" i="14" s="1"/>
  <c r="B59" i="14"/>
  <c r="O59" i="14" s="1"/>
  <c r="A60" i="14"/>
  <c r="N60" i="14" s="1"/>
  <c r="B60" i="14"/>
  <c r="O60" i="14" s="1"/>
  <c r="A58" i="8"/>
  <c r="L58" i="8" s="1"/>
  <c r="B58" i="8"/>
  <c r="M58" i="8" s="1"/>
  <c r="H58" i="8"/>
  <c r="A59" i="8"/>
  <c r="L59" i="8" s="1"/>
  <c r="B59" i="8"/>
  <c r="M59" i="8" s="1"/>
  <c r="H59" i="8"/>
  <c r="A60" i="8"/>
  <c r="L60" i="8" s="1"/>
  <c r="B60" i="8"/>
  <c r="M60" i="8" s="1"/>
  <c r="H60" i="8"/>
  <c r="A58" i="9"/>
  <c r="Q58" i="9" s="1"/>
  <c r="B58" i="9"/>
  <c r="R58" i="9" s="1"/>
  <c r="A59" i="9"/>
  <c r="Q59" i="9" s="1"/>
  <c r="B59" i="9"/>
  <c r="R59" i="9" s="1"/>
  <c r="A60" i="9"/>
  <c r="Q60" i="9" s="1"/>
  <c r="B60" i="9"/>
  <c r="R60" i="9" s="1"/>
  <c r="A58" i="10"/>
  <c r="S58" i="10" s="1"/>
  <c r="B58" i="10"/>
  <c r="T58" i="10" s="1"/>
  <c r="A59" i="10"/>
  <c r="S59" i="10" s="1"/>
  <c r="B59" i="10"/>
  <c r="T59" i="10" s="1"/>
  <c r="A60" i="10"/>
  <c r="S60" i="10" s="1"/>
  <c r="B60" i="10"/>
  <c r="T60" i="10" s="1"/>
  <c r="A58" i="6"/>
  <c r="Z58" i="6" s="1"/>
  <c r="B58" i="6"/>
  <c r="AA58" i="6" s="1"/>
  <c r="A59" i="6"/>
  <c r="Z59" i="6" s="1"/>
  <c r="B59" i="6"/>
  <c r="AA59" i="6" s="1"/>
  <c r="A60" i="6"/>
  <c r="Z60" i="6" s="1"/>
  <c r="B60" i="6"/>
  <c r="AA60" i="6" s="1"/>
  <c r="A59" i="1" l="1"/>
  <c r="V34" i="1" s="1"/>
  <c r="B59" i="1"/>
  <c r="W34" i="1" s="1"/>
  <c r="M59" i="1"/>
  <c r="N59" i="1"/>
  <c r="A60" i="1"/>
  <c r="V35" i="1" s="1"/>
  <c r="B60" i="1"/>
  <c r="W35" i="1" s="1"/>
  <c r="M60" i="1"/>
  <c r="N60" i="1"/>
  <c r="A61" i="1"/>
  <c r="V36" i="1" s="1"/>
  <c r="B61" i="1"/>
  <c r="W36" i="1" s="1"/>
  <c r="M61" i="1"/>
  <c r="N61" i="1"/>
  <c r="AB13" i="6" l="1"/>
  <c r="M57" i="14"/>
  <c r="M42" i="14"/>
  <c r="N19" i="1"/>
  <c r="N45" i="1"/>
  <c r="N43" i="1"/>
  <c r="M33" i="14"/>
  <c r="A5" i="1"/>
  <c r="B5" i="1"/>
  <c r="A6" i="1"/>
  <c r="B6" i="1"/>
  <c r="A37" i="1"/>
  <c r="V12" i="1" s="1"/>
  <c r="B37" i="1"/>
  <c r="W12" i="1" s="1"/>
  <c r="A26" i="1"/>
  <c r="B26" i="1"/>
  <c r="AA7" i="1" s="1"/>
  <c r="A10" i="1"/>
  <c r="B10" i="1"/>
  <c r="A39" i="1"/>
  <c r="V14" i="1" s="1"/>
  <c r="B39" i="1"/>
  <c r="W14" i="1" s="1"/>
  <c r="A11" i="1"/>
  <c r="B11" i="1"/>
  <c r="A12" i="1"/>
  <c r="B12" i="1"/>
  <c r="A13" i="1"/>
  <c r="B13" i="1"/>
  <c r="A14" i="1"/>
  <c r="B14" i="1"/>
  <c r="A42" i="1"/>
  <c r="V17" i="1" s="1"/>
  <c r="B42" i="1"/>
  <c r="W17" i="1" s="1"/>
  <c r="A17" i="1"/>
  <c r="B17" i="1"/>
  <c r="A45" i="1"/>
  <c r="V20" i="1" s="1"/>
  <c r="B45" i="1"/>
  <c r="W20" i="1" s="1"/>
  <c r="A20" i="1"/>
  <c r="A47" i="1"/>
  <c r="V22" i="1" s="1"/>
  <c r="B47" i="1"/>
  <c r="W22" i="1" s="1"/>
  <c r="A48" i="1"/>
  <c r="V23" i="1" s="1"/>
  <c r="B48" i="1"/>
  <c r="W23" i="1" s="1"/>
  <c r="A21" i="1"/>
  <c r="B21" i="1"/>
  <c r="A22" i="1"/>
  <c r="B22" i="1"/>
  <c r="A49" i="1"/>
  <c r="V24" i="1" s="1"/>
  <c r="B49" i="1"/>
  <c r="W24" i="1" s="1"/>
  <c r="A28" i="1"/>
  <c r="Z9" i="1" s="1"/>
  <c r="B28" i="1"/>
  <c r="AA9" i="1" s="1"/>
  <c r="A50" i="1"/>
  <c r="V25" i="1" s="1"/>
  <c r="B50" i="1"/>
  <c r="W25" i="1" s="1"/>
  <c r="A52" i="1"/>
  <c r="V27" i="1" s="1"/>
  <c r="B52" i="1"/>
  <c r="W27" i="1" s="1"/>
  <c r="A4" i="1"/>
  <c r="AD4" i="1" s="1"/>
  <c r="B4" i="1"/>
  <c r="AE4" i="1" s="1"/>
  <c r="A34" i="1"/>
  <c r="V9" i="1" s="1"/>
  <c r="B34" i="1"/>
  <c r="W9" i="1" s="1"/>
  <c r="A40" i="1"/>
  <c r="V15" i="1" s="1"/>
  <c r="B40" i="1"/>
  <c r="W15" i="1" s="1"/>
  <c r="A27" i="1"/>
  <c r="Z8" i="1" s="1"/>
  <c r="B27" i="1"/>
  <c r="AA8" i="1" s="1"/>
  <c r="A46" i="1"/>
  <c r="V21" i="1" s="1"/>
  <c r="A51" i="1"/>
  <c r="V26" i="1" s="1"/>
  <c r="B51" i="1"/>
  <c r="W26" i="1" s="1"/>
  <c r="A57" i="1"/>
  <c r="V32" i="1" s="1"/>
  <c r="B57" i="1"/>
  <c r="W32" i="1" s="1"/>
  <c r="A58" i="1"/>
  <c r="V33" i="1" s="1"/>
  <c r="B58" i="1"/>
  <c r="W33" i="1" s="1"/>
  <c r="B31" i="1"/>
  <c r="W6" i="1" s="1"/>
  <c r="A31" i="1"/>
  <c r="V6" i="1" s="1"/>
  <c r="A29" i="1"/>
  <c r="V4" i="1" s="1"/>
  <c r="B29" i="1"/>
  <c r="W4" i="1" s="1"/>
  <c r="A30" i="1"/>
  <c r="V5" i="1" s="1"/>
  <c r="B30" i="1"/>
  <c r="W5" i="1" s="1"/>
  <c r="A32" i="1"/>
  <c r="V7" i="1" s="1"/>
  <c r="B32" i="1"/>
  <c r="W7" i="1" s="1"/>
  <c r="A33" i="1"/>
  <c r="V8" i="1" s="1"/>
  <c r="B33" i="1"/>
  <c r="W8" i="1" s="1"/>
  <c r="A35" i="1"/>
  <c r="V10" i="1" s="1"/>
  <c r="B35" i="1"/>
  <c r="W10" i="1" s="1"/>
  <c r="A36" i="1"/>
  <c r="V11" i="1" s="1"/>
  <c r="B36" i="1"/>
  <c r="W11" i="1" s="1"/>
  <c r="A24" i="1"/>
  <c r="Z5" i="1" s="1"/>
  <c r="B24" i="1"/>
  <c r="AA5" i="1" s="1"/>
  <c r="A7" i="1"/>
  <c r="B7" i="1"/>
  <c r="A8" i="1"/>
  <c r="B8" i="1"/>
  <c r="A25" i="1"/>
  <c r="Z6" i="1" s="1"/>
  <c r="B25" i="1"/>
  <c r="AA6" i="1" s="1"/>
  <c r="A9" i="1"/>
  <c r="B9" i="1"/>
  <c r="A38" i="1"/>
  <c r="V13" i="1" s="1"/>
  <c r="B38" i="1"/>
  <c r="W13" i="1" s="1"/>
  <c r="A41" i="1"/>
  <c r="V16" i="1" s="1"/>
  <c r="B41" i="1"/>
  <c r="W16" i="1" s="1"/>
  <c r="A15" i="1"/>
  <c r="B15" i="1"/>
  <c r="A16" i="1"/>
  <c r="B16" i="1"/>
  <c r="A18" i="1"/>
  <c r="B18" i="1"/>
  <c r="A43" i="1"/>
  <c r="V18" i="1" s="1"/>
  <c r="B43" i="1"/>
  <c r="W18" i="1" s="1"/>
  <c r="A44" i="1"/>
  <c r="V19" i="1" s="1"/>
  <c r="B44" i="1"/>
  <c r="W19" i="1" s="1"/>
  <c r="A19" i="1"/>
  <c r="B19" i="1"/>
  <c r="A53" i="1"/>
  <c r="V28" i="1" s="1"/>
  <c r="B53" i="1"/>
  <c r="W28" i="1" s="1"/>
  <c r="A54" i="1"/>
  <c r="V29" i="1" s="1"/>
  <c r="B54" i="1"/>
  <c r="W29" i="1" s="1"/>
  <c r="A55" i="1"/>
  <c r="V30" i="1" s="1"/>
  <c r="B55" i="1"/>
  <c r="W30" i="1" s="1"/>
  <c r="A56" i="1"/>
  <c r="B56" i="1"/>
  <c r="W31" i="1" s="1"/>
  <c r="B23" i="1"/>
  <c r="AA4" i="1" s="1"/>
  <c r="A23" i="1"/>
  <c r="Z4" i="1" s="1"/>
  <c r="A4" i="14"/>
  <c r="N4" i="14" s="1"/>
  <c r="B4" i="14"/>
  <c r="O4" i="14" s="1"/>
  <c r="P4" i="14"/>
  <c r="A5" i="14"/>
  <c r="N5" i="14" s="1"/>
  <c r="B5" i="14"/>
  <c r="O5" i="14" s="1"/>
  <c r="P5" i="14"/>
  <c r="A6" i="14"/>
  <c r="N6" i="14" s="1"/>
  <c r="B6" i="14"/>
  <c r="O6" i="14" s="1"/>
  <c r="P6" i="14"/>
  <c r="A7" i="14"/>
  <c r="N7" i="14" s="1"/>
  <c r="B7" i="14"/>
  <c r="O7" i="14" s="1"/>
  <c r="P7" i="14"/>
  <c r="A8" i="14"/>
  <c r="N8" i="14" s="1"/>
  <c r="B8" i="14"/>
  <c r="O8" i="14" s="1"/>
  <c r="P8" i="14"/>
  <c r="A9" i="14"/>
  <c r="N9" i="14" s="1"/>
  <c r="B9" i="14"/>
  <c r="O9" i="14" s="1"/>
  <c r="P9" i="14"/>
  <c r="A10" i="14"/>
  <c r="N10" i="14" s="1"/>
  <c r="B10" i="14"/>
  <c r="O10" i="14" s="1"/>
  <c r="P10" i="14"/>
  <c r="A11" i="14"/>
  <c r="N11" i="14" s="1"/>
  <c r="B11" i="14"/>
  <c r="O11" i="14" s="1"/>
  <c r="P11" i="14"/>
  <c r="A12" i="14"/>
  <c r="N12" i="14" s="1"/>
  <c r="B12" i="14"/>
  <c r="O12" i="14" s="1"/>
  <c r="P12" i="14"/>
  <c r="A13" i="14"/>
  <c r="N13" i="14" s="1"/>
  <c r="B13" i="14"/>
  <c r="O13" i="14" s="1"/>
  <c r="P13" i="14"/>
  <c r="A14" i="14"/>
  <c r="N14" i="14" s="1"/>
  <c r="B14" i="14"/>
  <c r="O14" i="14"/>
  <c r="P14" i="14"/>
  <c r="A15" i="14"/>
  <c r="N15" i="14" s="1"/>
  <c r="B15" i="14"/>
  <c r="O15" i="14"/>
  <c r="P15" i="14"/>
  <c r="A16" i="14"/>
  <c r="N16" i="14" s="1"/>
  <c r="B16" i="14"/>
  <c r="O16" i="14"/>
  <c r="P16" i="14"/>
  <c r="A17" i="14"/>
  <c r="N17" i="14" s="1"/>
  <c r="B17" i="14"/>
  <c r="O17" i="14" s="1"/>
  <c r="P17" i="14"/>
  <c r="A18" i="14"/>
  <c r="N18" i="14" s="1"/>
  <c r="B18" i="14"/>
  <c r="O18" i="14" s="1"/>
  <c r="P18" i="14"/>
  <c r="A19" i="14"/>
  <c r="N19" i="14" s="1"/>
  <c r="B19" i="14"/>
  <c r="O19" i="14" s="1"/>
  <c r="P19" i="14"/>
  <c r="A20" i="14"/>
  <c r="N20" i="14"/>
  <c r="B20" i="14"/>
  <c r="O20" i="14" s="1"/>
  <c r="P20" i="14"/>
  <c r="A21" i="14"/>
  <c r="N21" i="14"/>
  <c r="B21" i="14"/>
  <c r="O21" i="14" s="1"/>
  <c r="P21" i="14"/>
  <c r="A22" i="14"/>
  <c r="N22" i="14" s="1"/>
  <c r="B22" i="14"/>
  <c r="O22" i="14" s="1"/>
  <c r="P22" i="14"/>
  <c r="A23" i="14"/>
  <c r="N23" i="14" s="1"/>
  <c r="B23" i="14"/>
  <c r="O23" i="14" s="1"/>
  <c r="P23" i="14"/>
  <c r="A24" i="14"/>
  <c r="N24" i="14" s="1"/>
  <c r="B24" i="14"/>
  <c r="O24" i="14" s="1"/>
  <c r="P24" i="14"/>
  <c r="A25" i="14"/>
  <c r="N25" i="14" s="1"/>
  <c r="B25" i="14"/>
  <c r="O25" i="14" s="1"/>
  <c r="P25" i="14"/>
  <c r="A26" i="14"/>
  <c r="N26" i="14" s="1"/>
  <c r="B26" i="14"/>
  <c r="O26" i="14" s="1"/>
  <c r="P26" i="14"/>
  <c r="A27" i="14"/>
  <c r="N27" i="14" s="1"/>
  <c r="B27" i="14"/>
  <c r="O27" i="14" s="1"/>
  <c r="P27" i="14"/>
  <c r="A28" i="14"/>
  <c r="N28" i="14" s="1"/>
  <c r="B28" i="14"/>
  <c r="O28" i="14" s="1"/>
  <c r="P28" i="14"/>
  <c r="A29" i="14"/>
  <c r="N29" i="14" s="1"/>
  <c r="B29" i="14"/>
  <c r="O29" i="14" s="1"/>
  <c r="P29" i="14"/>
  <c r="A30" i="14"/>
  <c r="N30" i="14" s="1"/>
  <c r="B30" i="14"/>
  <c r="O30" i="14" s="1"/>
  <c r="P30" i="14"/>
  <c r="A31" i="14"/>
  <c r="N31" i="14" s="1"/>
  <c r="B31" i="14"/>
  <c r="O31" i="14" s="1"/>
  <c r="P31" i="14"/>
  <c r="A32" i="14"/>
  <c r="N32" i="14" s="1"/>
  <c r="B32" i="14"/>
  <c r="O32" i="14" s="1"/>
  <c r="P32" i="14"/>
  <c r="A33" i="14"/>
  <c r="N33" i="14" s="1"/>
  <c r="B33" i="14"/>
  <c r="O33" i="14" s="1"/>
  <c r="P33" i="14"/>
  <c r="A34" i="14"/>
  <c r="N34" i="14" s="1"/>
  <c r="B34" i="14"/>
  <c r="O34" i="14" s="1"/>
  <c r="P34" i="14"/>
  <c r="A35" i="14"/>
  <c r="N35" i="14" s="1"/>
  <c r="B35" i="14"/>
  <c r="O35" i="14" s="1"/>
  <c r="P35" i="14"/>
  <c r="A36" i="14"/>
  <c r="N36" i="14" s="1"/>
  <c r="B36" i="14"/>
  <c r="O36" i="14" s="1"/>
  <c r="P36" i="14"/>
  <c r="A37" i="14"/>
  <c r="N37" i="14" s="1"/>
  <c r="B37" i="14"/>
  <c r="O37" i="14" s="1"/>
  <c r="P37" i="14"/>
  <c r="A38" i="14"/>
  <c r="N38" i="14" s="1"/>
  <c r="B38" i="14"/>
  <c r="O38" i="14" s="1"/>
  <c r="P38" i="14"/>
  <c r="A39" i="14"/>
  <c r="N39" i="14" s="1"/>
  <c r="B39" i="14"/>
  <c r="O39" i="14" s="1"/>
  <c r="P39" i="14"/>
  <c r="A40" i="14"/>
  <c r="N40" i="14" s="1"/>
  <c r="B40" i="14"/>
  <c r="O40" i="14" s="1"/>
  <c r="P40" i="14"/>
  <c r="A41" i="14"/>
  <c r="N41" i="14" s="1"/>
  <c r="B41" i="14"/>
  <c r="O41" i="14" s="1"/>
  <c r="P41" i="14"/>
  <c r="A42" i="14"/>
  <c r="N42" i="14" s="1"/>
  <c r="P42" i="14"/>
  <c r="A43" i="14"/>
  <c r="N43" i="14" s="1"/>
  <c r="B43" i="14"/>
  <c r="O43" i="14" s="1"/>
  <c r="P43" i="14"/>
  <c r="A44" i="14"/>
  <c r="N44" i="14" s="1"/>
  <c r="B44" i="14"/>
  <c r="O44" i="14" s="1"/>
  <c r="P44" i="14"/>
  <c r="A45" i="14"/>
  <c r="N45" i="14" s="1"/>
  <c r="B45" i="14"/>
  <c r="O45" i="14" s="1"/>
  <c r="P45" i="14"/>
  <c r="A46" i="14"/>
  <c r="N46" i="14" s="1"/>
  <c r="B46" i="14"/>
  <c r="O46" i="14" s="1"/>
  <c r="P46" i="14"/>
  <c r="A47" i="14"/>
  <c r="N47" i="14" s="1"/>
  <c r="B47" i="14"/>
  <c r="O47" i="14" s="1"/>
  <c r="P47" i="14"/>
  <c r="A48" i="14"/>
  <c r="N48" i="14" s="1"/>
  <c r="B48" i="14"/>
  <c r="O48" i="14" s="1"/>
  <c r="P48" i="14"/>
  <c r="A49" i="14"/>
  <c r="N49" i="14" s="1"/>
  <c r="B49" i="14"/>
  <c r="O49" i="14" s="1"/>
  <c r="P49" i="14"/>
  <c r="A50" i="14"/>
  <c r="N50" i="14" s="1"/>
  <c r="B50" i="14"/>
  <c r="O50" i="14" s="1"/>
  <c r="P50" i="14"/>
  <c r="A51" i="14"/>
  <c r="N51" i="14" s="1"/>
  <c r="B51" i="14"/>
  <c r="O51" i="14" s="1"/>
  <c r="P51" i="14"/>
  <c r="A52" i="14"/>
  <c r="N52" i="14" s="1"/>
  <c r="B52" i="14"/>
  <c r="O52" i="14" s="1"/>
  <c r="P52" i="14"/>
  <c r="A53" i="14"/>
  <c r="N53" i="14" s="1"/>
  <c r="B53" i="14"/>
  <c r="O53" i="14" s="1"/>
  <c r="P53" i="14"/>
  <c r="A54" i="14"/>
  <c r="N54" i="14"/>
  <c r="B54" i="14"/>
  <c r="O54" i="14" s="1"/>
  <c r="P54" i="14"/>
  <c r="A55" i="14"/>
  <c r="N55" i="14"/>
  <c r="B55" i="14"/>
  <c r="O55" i="14" s="1"/>
  <c r="P55" i="14"/>
  <c r="A56" i="14"/>
  <c r="N56" i="14"/>
  <c r="B56" i="14"/>
  <c r="O56" i="14" s="1"/>
  <c r="P56" i="14"/>
  <c r="A57" i="14"/>
  <c r="N57" i="14" s="1"/>
  <c r="B57" i="14"/>
  <c r="O57" i="14" s="1"/>
  <c r="P57" i="14"/>
  <c r="P3" i="14"/>
  <c r="B3" i="14"/>
  <c r="O3" i="14" s="1"/>
  <c r="A3" i="14"/>
  <c r="N3" i="14" s="1"/>
  <c r="B53" i="6"/>
  <c r="AA53" i="6" s="1"/>
  <c r="A53" i="6"/>
  <c r="Z53" i="6" s="1"/>
  <c r="A4" i="6"/>
  <c r="Z4" i="6" s="1"/>
  <c r="B4" i="6"/>
  <c r="AA4" i="6" s="1"/>
  <c r="A5" i="6"/>
  <c r="Z5" i="6" s="1"/>
  <c r="B5" i="6"/>
  <c r="AA5" i="6" s="1"/>
  <c r="A6" i="6"/>
  <c r="Z6" i="6" s="1"/>
  <c r="B6" i="6"/>
  <c r="AA6" i="6" s="1"/>
  <c r="A7" i="6"/>
  <c r="Z7" i="6" s="1"/>
  <c r="B7" i="6"/>
  <c r="AA7" i="6" s="1"/>
  <c r="A8" i="6"/>
  <c r="Z8" i="6" s="1"/>
  <c r="B8" i="6"/>
  <c r="AA8" i="6" s="1"/>
  <c r="A9" i="6"/>
  <c r="Z9" i="6" s="1"/>
  <c r="B9" i="6"/>
  <c r="AA9" i="6" s="1"/>
  <c r="A10" i="6"/>
  <c r="Z10" i="6" s="1"/>
  <c r="B10" i="6"/>
  <c r="AA10" i="6" s="1"/>
  <c r="A11" i="6"/>
  <c r="Z11" i="6" s="1"/>
  <c r="B11" i="6"/>
  <c r="AA11" i="6" s="1"/>
  <c r="A12" i="6"/>
  <c r="Z12" i="6" s="1"/>
  <c r="B12" i="6"/>
  <c r="AA12" i="6" s="1"/>
  <c r="A13" i="6"/>
  <c r="Z13" i="6" s="1"/>
  <c r="B13" i="6"/>
  <c r="AA13" i="6" s="1"/>
  <c r="A14" i="6"/>
  <c r="Z14" i="6" s="1"/>
  <c r="B14" i="6"/>
  <c r="AA14" i="6" s="1"/>
  <c r="A15" i="6"/>
  <c r="Z15" i="6" s="1"/>
  <c r="B15" i="6"/>
  <c r="AA15" i="6" s="1"/>
  <c r="A16" i="6"/>
  <c r="Z16" i="6" s="1"/>
  <c r="B16" i="6"/>
  <c r="AA16" i="6" s="1"/>
  <c r="A17" i="6"/>
  <c r="Z17" i="6" s="1"/>
  <c r="AA17" i="6"/>
  <c r="A18" i="6"/>
  <c r="Z18" i="6" s="1"/>
  <c r="B18" i="6"/>
  <c r="AA18" i="6" s="1"/>
  <c r="A19" i="6"/>
  <c r="Z19" i="6" s="1"/>
  <c r="B19" i="6"/>
  <c r="AA19" i="6" s="1"/>
  <c r="A20" i="6"/>
  <c r="Z20" i="6" s="1"/>
  <c r="B20" i="6"/>
  <c r="AA20" i="6" s="1"/>
  <c r="A21" i="6"/>
  <c r="Z21" i="6" s="1"/>
  <c r="B21" i="6"/>
  <c r="AA21" i="6" s="1"/>
  <c r="A22" i="6"/>
  <c r="Z22" i="6" s="1"/>
  <c r="B22" i="6"/>
  <c r="AA22" i="6" s="1"/>
  <c r="A23" i="6"/>
  <c r="Z23" i="6" s="1"/>
  <c r="B23" i="6"/>
  <c r="AA23" i="6" s="1"/>
  <c r="A24" i="6"/>
  <c r="Z24" i="6" s="1"/>
  <c r="B24" i="6"/>
  <c r="AA24" i="6" s="1"/>
  <c r="A25" i="6"/>
  <c r="Z25" i="6" s="1"/>
  <c r="B25" i="6"/>
  <c r="AA25" i="6" s="1"/>
  <c r="A26" i="6"/>
  <c r="Z26" i="6" s="1"/>
  <c r="B26" i="6"/>
  <c r="AA26" i="6" s="1"/>
  <c r="A27" i="6"/>
  <c r="Z27" i="6" s="1"/>
  <c r="B27" i="6"/>
  <c r="AA27" i="6" s="1"/>
  <c r="A28" i="6"/>
  <c r="Z28" i="6" s="1"/>
  <c r="B28" i="6"/>
  <c r="AA28" i="6" s="1"/>
  <c r="A29" i="6"/>
  <c r="Z29" i="6" s="1"/>
  <c r="B29" i="6"/>
  <c r="AA29" i="6" s="1"/>
  <c r="A30" i="6"/>
  <c r="Z30" i="6" s="1"/>
  <c r="B30" i="6"/>
  <c r="AA30" i="6" s="1"/>
  <c r="A31" i="6"/>
  <c r="Z31" i="6" s="1"/>
  <c r="B31" i="6"/>
  <c r="AA31" i="6" s="1"/>
  <c r="A32" i="6"/>
  <c r="Z32" i="6" s="1"/>
  <c r="B32" i="6"/>
  <c r="AA32" i="6" s="1"/>
  <c r="A33" i="6"/>
  <c r="Z33" i="6" s="1"/>
  <c r="B33" i="6"/>
  <c r="AA33" i="6" s="1"/>
  <c r="A34" i="6"/>
  <c r="Z34" i="6" s="1"/>
  <c r="B34" i="6"/>
  <c r="AA34" i="6" s="1"/>
  <c r="A35" i="6"/>
  <c r="Z35" i="6" s="1"/>
  <c r="B35" i="6"/>
  <c r="AA35" i="6" s="1"/>
  <c r="A36" i="6"/>
  <c r="Z36" i="6" s="1"/>
  <c r="B36" i="6"/>
  <c r="AA36" i="6" s="1"/>
  <c r="A37" i="6"/>
  <c r="Z37" i="6" s="1"/>
  <c r="B37" i="6"/>
  <c r="AA37" i="6" s="1"/>
  <c r="A38" i="6"/>
  <c r="Z38" i="6" s="1"/>
  <c r="B38" i="6"/>
  <c r="AA38" i="6" s="1"/>
  <c r="A39" i="6"/>
  <c r="Z39" i="6" s="1"/>
  <c r="B39" i="6"/>
  <c r="AA39" i="6" s="1"/>
  <c r="A40" i="6"/>
  <c r="Z40" i="6" s="1"/>
  <c r="B40" i="6"/>
  <c r="AA40" i="6" s="1"/>
  <c r="A41" i="6"/>
  <c r="Z41" i="6" s="1"/>
  <c r="B41" i="6"/>
  <c r="AA41" i="6" s="1"/>
  <c r="A42" i="6"/>
  <c r="Z42" i="6" s="1"/>
  <c r="B42" i="6"/>
  <c r="AA42" i="6" s="1"/>
  <c r="A43" i="6"/>
  <c r="Z43" i="6" s="1"/>
  <c r="B43" i="6"/>
  <c r="AA43" i="6" s="1"/>
  <c r="A44" i="6"/>
  <c r="Z44" i="6" s="1"/>
  <c r="B44" i="6"/>
  <c r="AA44" i="6" s="1"/>
  <c r="A45" i="6"/>
  <c r="Z45" i="6" s="1"/>
  <c r="B45" i="6"/>
  <c r="AA45" i="6" s="1"/>
  <c r="A46" i="6"/>
  <c r="Z46" i="6" s="1"/>
  <c r="B46" i="6"/>
  <c r="AA46" i="6" s="1"/>
  <c r="A47" i="6"/>
  <c r="Z47" i="6" s="1"/>
  <c r="B47" i="6"/>
  <c r="AA47" i="6" s="1"/>
  <c r="A48" i="6"/>
  <c r="Z48" i="6" s="1"/>
  <c r="B48" i="6"/>
  <c r="AA48" i="6" s="1"/>
  <c r="A49" i="6"/>
  <c r="Z49" i="6" s="1"/>
  <c r="B49" i="6"/>
  <c r="AA49" i="6" s="1"/>
  <c r="A50" i="6"/>
  <c r="Z50" i="6" s="1"/>
  <c r="B50" i="6"/>
  <c r="AA50" i="6" s="1"/>
  <c r="A51" i="6"/>
  <c r="Z51" i="6" s="1"/>
  <c r="B51" i="6"/>
  <c r="AA51" i="6" s="1"/>
  <c r="A52" i="6"/>
  <c r="Z52" i="6" s="1"/>
  <c r="B52" i="6"/>
  <c r="AA52" i="6" s="1"/>
  <c r="A54" i="6"/>
  <c r="Z54" i="6" s="1"/>
  <c r="B54" i="6"/>
  <c r="AA54" i="6" s="1"/>
  <c r="A55" i="6"/>
  <c r="Z55" i="6" s="1"/>
  <c r="B55" i="6"/>
  <c r="AA55" i="6" s="1"/>
  <c r="A56" i="6"/>
  <c r="Z56" i="6" s="1"/>
  <c r="B56" i="6"/>
  <c r="AA56" i="6" s="1"/>
  <c r="A57" i="6"/>
  <c r="Z57" i="6" s="1"/>
  <c r="B57" i="6"/>
  <c r="AA57" i="6" s="1"/>
  <c r="B3" i="6"/>
  <c r="AA3" i="6" s="1"/>
  <c r="A3" i="6"/>
  <c r="Z3" i="6" s="1"/>
  <c r="M23" i="1"/>
  <c r="M29" i="1"/>
  <c r="B20" i="1"/>
  <c r="B42" i="14"/>
  <c r="O42" i="14" s="1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B57" i="8"/>
  <c r="M57" i="8" s="1"/>
  <c r="A57" i="8"/>
  <c r="L57" i="8" s="1"/>
  <c r="B56" i="8"/>
  <c r="M56" i="8" s="1"/>
  <c r="A56" i="8"/>
  <c r="L56" i="8" s="1"/>
  <c r="B55" i="8"/>
  <c r="M55" i="8" s="1"/>
  <c r="A55" i="8"/>
  <c r="L55" i="8" s="1"/>
  <c r="B54" i="8"/>
  <c r="M54" i="8" s="1"/>
  <c r="A54" i="8"/>
  <c r="L54" i="8" s="1"/>
  <c r="B53" i="8"/>
  <c r="M53" i="8" s="1"/>
  <c r="A53" i="8"/>
  <c r="L53" i="8" s="1"/>
  <c r="B52" i="8"/>
  <c r="M52" i="8" s="1"/>
  <c r="A52" i="8"/>
  <c r="L52" i="8" s="1"/>
  <c r="B51" i="8"/>
  <c r="M51" i="8" s="1"/>
  <c r="A51" i="8"/>
  <c r="L51" i="8" s="1"/>
  <c r="B50" i="8"/>
  <c r="M50" i="8" s="1"/>
  <c r="A50" i="8"/>
  <c r="L50" i="8" s="1"/>
  <c r="B49" i="8"/>
  <c r="M49" i="8" s="1"/>
  <c r="A49" i="8"/>
  <c r="L49" i="8" s="1"/>
  <c r="B48" i="8"/>
  <c r="M48" i="8" s="1"/>
  <c r="A48" i="8"/>
  <c r="L48" i="8" s="1"/>
  <c r="B47" i="8"/>
  <c r="M47" i="8" s="1"/>
  <c r="A47" i="8"/>
  <c r="L47" i="8" s="1"/>
  <c r="B46" i="8"/>
  <c r="M46" i="8" s="1"/>
  <c r="A46" i="8"/>
  <c r="L46" i="8"/>
  <c r="B45" i="8"/>
  <c r="M45" i="8" s="1"/>
  <c r="A45" i="8"/>
  <c r="L45" i="8" s="1"/>
  <c r="B44" i="8"/>
  <c r="M44" i="8" s="1"/>
  <c r="A44" i="8"/>
  <c r="L44" i="8" s="1"/>
  <c r="B43" i="8"/>
  <c r="M43" i="8" s="1"/>
  <c r="A43" i="8"/>
  <c r="L43" i="8" s="1"/>
  <c r="B42" i="8"/>
  <c r="M42" i="8" s="1"/>
  <c r="A42" i="8"/>
  <c r="L42" i="8" s="1"/>
  <c r="B41" i="8"/>
  <c r="M41" i="8" s="1"/>
  <c r="A41" i="8"/>
  <c r="L41" i="8" s="1"/>
  <c r="B40" i="8"/>
  <c r="M40" i="8" s="1"/>
  <c r="A40" i="8"/>
  <c r="L40" i="8" s="1"/>
  <c r="B39" i="8"/>
  <c r="M39" i="8" s="1"/>
  <c r="A39" i="8"/>
  <c r="L39" i="8" s="1"/>
  <c r="B38" i="8"/>
  <c r="M38" i="8" s="1"/>
  <c r="A38" i="8"/>
  <c r="L38" i="8" s="1"/>
  <c r="B37" i="8"/>
  <c r="M37" i="8" s="1"/>
  <c r="A37" i="8"/>
  <c r="L37" i="8" s="1"/>
  <c r="B36" i="8"/>
  <c r="M36" i="8" s="1"/>
  <c r="A36" i="8"/>
  <c r="L36" i="8" s="1"/>
  <c r="B35" i="8"/>
  <c r="M35" i="8" s="1"/>
  <c r="A35" i="8"/>
  <c r="L35" i="8" s="1"/>
  <c r="B34" i="8"/>
  <c r="M34" i="8" s="1"/>
  <c r="A34" i="8"/>
  <c r="L34" i="8" s="1"/>
  <c r="B33" i="8"/>
  <c r="M33" i="8" s="1"/>
  <c r="A33" i="8"/>
  <c r="L33" i="8" s="1"/>
  <c r="B32" i="8"/>
  <c r="M32" i="8" s="1"/>
  <c r="A32" i="8"/>
  <c r="L32" i="8" s="1"/>
  <c r="B31" i="8"/>
  <c r="M31" i="8" s="1"/>
  <c r="A31" i="8"/>
  <c r="L31" i="8" s="1"/>
  <c r="B30" i="8"/>
  <c r="M30" i="8" s="1"/>
  <c r="A30" i="8"/>
  <c r="L30" i="8" s="1"/>
  <c r="B29" i="8"/>
  <c r="M29" i="8" s="1"/>
  <c r="A29" i="8"/>
  <c r="L29" i="8" s="1"/>
  <c r="B28" i="8"/>
  <c r="M28" i="8" s="1"/>
  <c r="A28" i="8"/>
  <c r="L28" i="8" s="1"/>
  <c r="B27" i="8"/>
  <c r="M27" i="8" s="1"/>
  <c r="A27" i="8"/>
  <c r="L27" i="8" s="1"/>
  <c r="B26" i="8"/>
  <c r="M26" i="8" s="1"/>
  <c r="A26" i="8"/>
  <c r="L26" i="8" s="1"/>
  <c r="B25" i="8"/>
  <c r="M25" i="8" s="1"/>
  <c r="A25" i="8"/>
  <c r="L25" i="8" s="1"/>
  <c r="B24" i="8"/>
  <c r="M24" i="8" s="1"/>
  <c r="A24" i="8"/>
  <c r="L24" i="8" s="1"/>
  <c r="B23" i="8"/>
  <c r="M23" i="8" s="1"/>
  <c r="A23" i="8"/>
  <c r="L23" i="8" s="1"/>
  <c r="B22" i="8"/>
  <c r="M22" i="8" s="1"/>
  <c r="A22" i="8"/>
  <c r="L22" i="8" s="1"/>
  <c r="B21" i="8"/>
  <c r="M21" i="8" s="1"/>
  <c r="A21" i="8"/>
  <c r="L21" i="8" s="1"/>
  <c r="B20" i="8"/>
  <c r="M20" i="8" s="1"/>
  <c r="A20" i="8"/>
  <c r="L20" i="8" s="1"/>
  <c r="B19" i="8"/>
  <c r="M19" i="8" s="1"/>
  <c r="A19" i="8"/>
  <c r="L19" i="8" s="1"/>
  <c r="B18" i="8"/>
  <c r="M18" i="8" s="1"/>
  <c r="A18" i="8"/>
  <c r="L18" i="8" s="1"/>
  <c r="B17" i="8"/>
  <c r="M17" i="8" s="1"/>
  <c r="A17" i="8"/>
  <c r="L17" i="8" s="1"/>
  <c r="B16" i="8"/>
  <c r="M16" i="8" s="1"/>
  <c r="A16" i="8"/>
  <c r="L16" i="8" s="1"/>
  <c r="B15" i="8"/>
  <c r="M15" i="8" s="1"/>
  <c r="A15" i="8"/>
  <c r="L15" i="8" s="1"/>
  <c r="B14" i="8"/>
  <c r="M14" i="8" s="1"/>
  <c r="A14" i="8"/>
  <c r="L14" i="8" s="1"/>
  <c r="B13" i="8"/>
  <c r="M13" i="8" s="1"/>
  <c r="A13" i="8"/>
  <c r="L13" i="8"/>
  <c r="B12" i="8"/>
  <c r="M12" i="8" s="1"/>
  <c r="A12" i="8"/>
  <c r="L12" i="8" s="1"/>
  <c r="B11" i="8"/>
  <c r="M11" i="8" s="1"/>
  <c r="A11" i="8"/>
  <c r="L11" i="8" s="1"/>
  <c r="B10" i="8"/>
  <c r="M10" i="8" s="1"/>
  <c r="A10" i="8"/>
  <c r="L10" i="8" s="1"/>
  <c r="B9" i="8"/>
  <c r="M9" i="8" s="1"/>
  <c r="A9" i="8"/>
  <c r="L9" i="8" s="1"/>
  <c r="B8" i="8"/>
  <c r="M8" i="8" s="1"/>
  <c r="A8" i="8"/>
  <c r="L8" i="8" s="1"/>
  <c r="B7" i="8"/>
  <c r="M7" i="8" s="1"/>
  <c r="A7" i="8"/>
  <c r="L7" i="8" s="1"/>
  <c r="B6" i="8"/>
  <c r="M6" i="8" s="1"/>
  <c r="A6" i="8"/>
  <c r="L6" i="8" s="1"/>
  <c r="B5" i="8"/>
  <c r="M5" i="8" s="1"/>
  <c r="A5" i="8"/>
  <c r="L5" i="8" s="1"/>
  <c r="B4" i="8"/>
  <c r="M4" i="8" s="1"/>
  <c r="A4" i="8"/>
  <c r="L4" i="8" s="1"/>
  <c r="B3" i="8"/>
  <c r="M3" i="8" s="1"/>
  <c r="A3" i="8"/>
  <c r="L3" i="8" s="1"/>
  <c r="B57" i="9"/>
  <c r="R57" i="9" s="1"/>
  <c r="A57" i="9"/>
  <c r="Q57" i="9" s="1"/>
  <c r="B56" i="9"/>
  <c r="R56" i="9" s="1"/>
  <c r="A56" i="9"/>
  <c r="Q56" i="9" s="1"/>
  <c r="B55" i="9"/>
  <c r="R55" i="9" s="1"/>
  <c r="A55" i="9"/>
  <c r="Q55" i="9" s="1"/>
  <c r="B54" i="9"/>
  <c r="R54" i="9" s="1"/>
  <c r="A54" i="9"/>
  <c r="Q54" i="9" s="1"/>
  <c r="B53" i="9"/>
  <c r="R53" i="9" s="1"/>
  <c r="A53" i="9"/>
  <c r="Q53" i="9" s="1"/>
  <c r="B52" i="9"/>
  <c r="R52" i="9" s="1"/>
  <c r="A52" i="9"/>
  <c r="Q52" i="9" s="1"/>
  <c r="B51" i="9"/>
  <c r="R51" i="9" s="1"/>
  <c r="A51" i="9"/>
  <c r="Q51" i="9" s="1"/>
  <c r="B50" i="9"/>
  <c r="R50" i="9" s="1"/>
  <c r="A50" i="9"/>
  <c r="Q50" i="9" s="1"/>
  <c r="B49" i="9"/>
  <c r="R49" i="9" s="1"/>
  <c r="A49" i="9"/>
  <c r="Q49" i="9" s="1"/>
  <c r="B48" i="9"/>
  <c r="R48" i="9" s="1"/>
  <c r="A48" i="9"/>
  <c r="Q48" i="9" s="1"/>
  <c r="B47" i="9"/>
  <c r="R47" i="9" s="1"/>
  <c r="A47" i="9"/>
  <c r="Q47" i="9" s="1"/>
  <c r="B46" i="9"/>
  <c r="R46" i="9" s="1"/>
  <c r="A46" i="9"/>
  <c r="Q46" i="9" s="1"/>
  <c r="B45" i="9"/>
  <c r="R45" i="9" s="1"/>
  <c r="A45" i="9"/>
  <c r="Q45" i="9" s="1"/>
  <c r="B44" i="9"/>
  <c r="R44" i="9" s="1"/>
  <c r="A44" i="9"/>
  <c r="Q44" i="9" s="1"/>
  <c r="B43" i="9"/>
  <c r="R43" i="9" s="1"/>
  <c r="A43" i="9"/>
  <c r="Q43" i="9" s="1"/>
  <c r="B42" i="9"/>
  <c r="R42" i="9" s="1"/>
  <c r="A42" i="9"/>
  <c r="Q42" i="9" s="1"/>
  <c r="B41" i="9"/>
  <c r="R41" i="9" s="1"/>
  <c r="A41" i="9"/>
  <c r="Q41" i="9" s="1"/>
  <c r="B40" i="9"/>
  <c r="R40" i="9" s="1"/>
  <c r="A40" i="9"/>
  <c r="Q40" i="9" s="1"/>
  <c r="B39" i="9"/>
  <c r="R39" i="9" s="1"/>
  <c r="A39" i="9"/>
  <c r="Q39" i="9" s="1"/>
  <c r="B38" i="9"/>
  <c r="R38" i="9" s="1"/>
  <c r="A38" i="9"/>
  <c r="Q38" i="9" s="1"/>
  <c r="B37" i="9"/>
  <c r="R37" i="9" s="1"/>
  <c r="A37" i="9"/>
  <c r="Q37" i="9" s="1"/>
  <c r="B36" i="9"/>
  <c r="R36" i="9" s="1"/>
  <c r="A36" i="9"/>
  <c r="Q36" i="9" s="1"/>
  <c r="B35" i="9"/>
  <c r="R35" i="9" s="1"/>
  <c r="A35" i="9"/>
  <c r="Q35" i="9"/>
  <c r="B34" i="9"/>
  <c r="R34" i="9" s="1"/>
  <c r="A34" i="9"/>
  <c r="Q34" i="9" s="1"/>
  <c r="B33" i="9"/>
  <c r="R33" i="9" s="1"/>
  <c r="A33" i="9"/>
  <c r="Q33" i="9" s="1"/>
  <c r="B32" i="9"/>
  <c r="R32" i="9" s="1"/>
  <c r="A32" i="9"/>
  <c r="Q32" i="9" s="1"/>
  <c r="B31" i="9"/>
  <c r="R31" i="9" s="1"/>
  <c r="A31" i="9"/>
  <c r="Q31" i="9" s="1"/>
  <c r="B30" i="9"/>
  <c r="R30" i="9" s="1"/>
  <c r="A30" i="9"/>
  <c r="Q30" i="9" s="1"/>
  <c r="B29" i="9"/>
  <c r="R29" i="9" s="1"/>
  <c r="A29" i="9"/>
  <c r="Q29" i="9" s="1"/>
  <c r="B28" i="9"/>
  <c r="R28" i="9" s="1"/>
  <c r="A28" i="9"/>
  <c r="Q28" i="9" s="1"/>
  <c r="B27" i="9"/>
  <c r="R27" i="9" s="1"/>
  <c r="A27" i="9"/>
  <c r="Q27" i="9" s="1"/>
  <c r="B26" i="9"/>
  <c r="R26" i="9" s="1"/>
  <c r="A26" i="9"/>
  <c r="Q26" i="9" s="1"/>
  <c r="B25" i="9"/>
  <c r="R25" i="9" s="1"/>
  <c r="A25" i="9"/>
  <c r="Q25" i="9" s="1"/>
  <c r="B24" i="9"/>
  <c r="R24" i="9" s="1"/>
  <c r="A24" i="9"/>
  <c r="Q24" i="9" s="1"/>
  <c r="B23" i="9"/>
  <c r="R23" i="9" s="1"/>
  <c r="A23" i="9"/>
  <c r="Q23" i="9" s="1"/>
  <c r="B22" i="9"/>
  <c r="R22" i="9" s="1"/>
  <c r="A22" i="9"/>
  <c r="Q22" i="9" s="1"/>
  <c r="B21" i="9"/>
  <c r="R21" i="9" s="1"/>
  <c r="A21" i="9"/>
  <c r="Q21" i="9" s="1"/>
  <c r="B20" i="9"/>
  <c r="R20" i="9" s="1"/>
  <c r="A20" i="9"/>
  <c r="Q20" i="9" s="1"/>
  <c r="B19" i="9"/>
  <c r="R19" i="9" s="1"/>
  <c r="A19" i="9"/>
  <c r="Q19" i="9" s="1"/>
  <c r="B18" i="9"/>
  <c r="R18" i="9" s="1"/>
  <c r="A18" i="9"/>
  <c r="Q18" i="9" s="1"/>
  <c r="B17" i="9"/>
  <c r="R17" i="9" s="1"/>
  <c r="A17" i="9"/>
  <c r="Q17" i="9" s="1"/>
  <c r="B16" i="9"/>
  <c r="R16" i="9" s="1"/>
  <c r="A16" i="9"/>
  <c r="Q16" i="9" s="1"/>
  <c r="B15" i="9"/>
  <c r="R15" i="9" s="1"/>
  <c r="A15" i="9"/>
  <c r="Q15" i="9" s="1"/>
  <c r="B14" i="9"/>
  <c r="R14" i="9" s="1"/>
  <c r="A14" i="9"/>
  <c r="Q14" i="9" s="1"/>
  <c r="B13" i="9"/>
  <c r="R13" i="9" s="1"/>
  <c r="A13" i="9"/>
  <c r="Q13" i="9" s="1"/>
  <c r="B12" i="9"/>
  <c r="R12" i="9" s="1"/>
  <c r="A12" i="9"/>
  <c r="Q12" i="9" s="1"/>
  <c r="B11" i="9"/>
  <c r="R11" i="9" s="1"/>
  <c r="A11" i="9"/>
  <c r="Q11" i="9" s="1"/>
  <c r="B10" i="9"/>
  <c r="R10" i="9" s="1"/>
  <c r="A10" i="9"/>
  <c r="Q10" i="9" s="1"/>
  <c r="B9" i="9"/>
  <c r="R9" i="9" s="1"/>
  <c r="A9" i="9"/>
  <c r="Q9" i="9" s="1"/>
  <c r="B8" i="9"/>
  <c r="R8" i="9" s="1"/>
  <c r="A8" i="9"/>
  <c r="Q8" i="9" s="1"/>
  <c r="B7" i="9"/>
  <c r="R7" i="9" s="1"/>
  <c r="A7" i="9"/>
  <c r="Q7" i="9" s="1"/>
  <c r="B6" i="9"/>
  <c r="R6" i="9" s="1"/>
  <c r="A6" i="9"/>
  <c r="Q6" i="9" s="1"/>
  <c r="B5" i="9"/>
  <c r="R5" i="9" s="1"/>
  <c r="A5" i="9"/>
  <c r="Q5" i="9" s="1"/>
  <c r="B4" i="9"/>
  <c r="R4" i="9" s="1"/>
  <c r="A4" i="9"/>
  <c r="Q4" i="9" s="1"/>
  <c r="B3" i="9"/>
  <c r="R3" i="9" s="1"/>
  <c r="A3" i="9"/>
  <c r="Q3" i="9" s="1"/>
  <c r="B57" i="10"/>
  <c r="T57" i="10" s="1"/>
  <c r="A57" i="10"/>
  <c r="S57" i="10" s="1"/>
  <c r="B56" i="10"/>
  <c r="T56" i="10" s="1"/>
  <c r="A56" i="10"/>
  <c r="S56" i="10" s="1"/>
  <c r="B55" i="10"/>
  <c r="T55" i="10" s="1"/>
  <c r="A55" i="10"/>
  <c r="S55" i="10" s="1"/>
  <c r="B54" i="10"/>
  <c r="T54" i="10" s="1"/>
  <c r="A54" i="10"/>
  <c r="S54" i="10" s="1"/>
  <c r="B53" i="10"/>
  <c r="T53" i="10" s="1"/>
  <c r="A53" i="10"/>
  <c r="S53" i="10" s="1"/>
  <c r="B52" i="10"/>
  <c r="T52" i="10" s="1"/>
  <c r="A52" i="10"/>
  <c r="S52" i="10" s="1"/>
  <c r="B51" i="10"/>
  <c r="T51" i="10" s="1"/>
  <c r="A51" i="10"/>
  <c r="S51" i="10" s="1"/>
  <c r="B50" i="10"/>
  <c r="T50" i="10" s="1"/>
  <c r="A50" i="10"/>
  <c r="S50" i="10" s="1"/>
  <c r="B49" i="10"/>
  <c r="T49" i="10" s="1"/>
  <c r="A49" i="10"/>
  <c r="S49" i="10" s="1"/>
  <c r="B48" i="10"/>
  <c r="T48" i="10" s="1"/>
  <c r="A48" i="10"/>
  <c r="S48" i="10" s="1"/>
  <c r="B47" i="10"/>
  <c r="T47" i="10" s="1"/>
  <c r="A47" i="10"/>
  <c r="S47" i="10" s="1"/>
  <c r="B46" i="10"/>
  <c r="T46" i="10" s="1"/>
  <c r="A46" i="10"/>
  <c r="S46" i="10" s="1"/>
  <c r="B45" i="10"/>
  <c r="T45" i="10" s="1"/>
  <c r="A45" i="10"/>
  <c r="S45" i="10" s="1"/>
  <c r="B44" i="10"/>
  <c r="T44" i="10" s="1"/>
  <c r="A44" i="10"/>
  <c r="S44" i="10" s="1"/>
  <c r="B43" i="10"/>
  <c r="T43" i="10" s="1"/>
  <c r="A43" i="10"/>
  <c r="S43" i="10" s="1"/>
  <c r="B42" i="10"/>
  <c r="T42" i="10" s="1"/>
  <c r="A42" i="10"/>
  <c r="S42" i="10" s="1"/>
  <c r="B41" i="10"/>
  <c r="T41" i="10" s="1"/>
  <c r="A41" i="10"/>
  <c r="S41" i="10" s="1"/>
  <c r="B40" i="10"/>
  <c r="T40" i="10" s="1"/>
  <c r="A40" i="10"/>
  <c r="S40" i="10" s="1"/>
  <c r="B39" i="10"/>
  <c r="T39" i="10" s="1"/>
  <c r="A39" i="10"/>
  <c r="S39" i="10" s="1"/>
  <c r="B38" i="10"/>
  <c r="T38" i="10" s="1"/>
  <c r="A38" i="10"/>
  <c r="S38" i="10" s="1"/>
  <c r="B37" i="10"/>
  <c r="T37" i="10" s="1"/>
  <c r="A37" i="10"/>
  <c r="S37" i="10" s="1"/>
  <c r="B36" i="10"/>
  <c r="T36" i="10" s="1"/>
  <c r="A36" i="10"/>
  <c r="S36" i="10" s="1"/>
  <c r="B35" i="10"/>
  <c r="T35" i="10" s="1"/>
  <c r="A35" i="10"/>
  <c r="S35" i="10" s="1"/>
  <c r="B34" i="10"/>
  <c r="T34" i="10" s="1"/>
  <c r="A34" i="10"/>
  <c r="S34" i="10" s="1"/>
  <c r="B33" i="10"/>
  <c r="T33" i="10" s="1"/>
  <c r="A33" i="10"/>
  <c r="S33" i="10" s="1"/>
  <c r="B32" i="10"/>
  <c r="T32" i="10" s="1"/>
  <c r="A32" i="10"/>
  <c r="S32" i="10" s="1"/>
  <c r="B31" i="10"/>
  <c r="T31" i="10" s="1"/>
  <c r="A31" i="10"/>
  <c r="S31" i="10" s="1"/>
  <c r="B30" i="10"/>
  <c r="T30" i="10" s="1"/>
  <c r="A30" i="10"/>
  <c r="S30" i="10" s="1"/>
  <c r="B29" i="10"/>
  <c r="T29" i="10" s="1"/>
  <c r="A29" i="10"/>
  <c r="S29" i="10" s="1"/>
  <c r="B28" i="10"/>
  <c r="T28" i="10" s="1"/>
  <c r="A28" i="10"/>
  <c r="S28" i="10" s="1"/>
  <c r="B27" i="10"/>
  <c r="T27" i="10" s="1"/>
  <c r="A27" i="10"/>
  <c r="S27" i="10" s="1"/>
  <c r="B26" i="10"/>
  <c r="T26" i="10" s="1"/>
  <c r="A26" i="10"/>
  <c r="S26" i="10" s="1"/>
  <c r="B25" i="10"/>
  <c r="T25" i="10" s="1"/>
  <c r="A25" i="10"/>
  <c r="S25" i="10" s="1"/>
  <c r="B24" i="10"/>
  <c r="T24" i="10" s="1"/>
  <c r="A24" i="10"/>
  <c r="S24" i="10" s="1"/>
  <c r="B23" i="10"/>
  <c r="T23" i="10" s="1"/>
  <c r="A23" i="10"/>
  <c r="S23" i="10" s="1"/>
  <c r="B22" i="10"/>
  <c r="T22" i="10" s="1"/>
  <c r="A22" i="10"/>
  <c r="S22" i="10" s="1"/>
  <c r="B21" i="10"/>
  <c r="T21" i="10" s="1"/>
  <c r="A21" i="10"/>
  <c r="S21" i="10" s="1"/>
  <c r="B20" i="10"/>
  <c r="T20" i="10" s="1"/>
  <c r="A20" i="10"/>
  <c r="S20" i="10" s="1"/>
  <c r="B19" i="10"/>
  <c r="T19" i="10" s="1"/>
  <c r="A19" i="10"/>
  <c r="S19" i="10" s="1"/>
  <c r="B18" i="10"/>
  <c r="T18" i="10" s="1"/>
  <c r="A18" i="10"/>
  <c r="S18" i="10" s="1"/>
  <c r="B17" i="10"/>
  <c r="T17" i="10" s="1"/>
  <c r="A17" i="10"/>
  <c r="S17" i="10" s="1"/>
  <c r="B16" i="10"/>
  <c r="T16" i="10" s="1"/>
  <c r="A16" i="10"/>
  <c r="S16" i="10" s="1"/>
  <c r="B15" i="10"/>
  <c r="T15" i="10" s="1"/>
  <c r="A15" i="10"/>
  <c r="S15" i="10" s="1"/>
  <c r="B14" i="10"/>
  <c r="T14" i="10" s="1"/>
  <c r="A14" i="10"/>
  <c r="S14" i="10" s="1"/>
  <c r="B13" i="10"/>
  <c r="T13" i="10" s="1"/>
  <c r="A13" i="10"/>
  <c r="S13" i="10" s="1"/>
  <c r="B12" i="10"/>
  <c r="T12" i="10" s="1"/>
  <c r="A12" i="10"/>
  <c r="S12" i="10" s="1"/>
  <c r="B11" i="10"/>
  <c r="T11" i="10" s="1"/>
  <c r="A11" i="10"/>
  <c r="S11" i="10" s="1"/>
  <c r="B10" i="10"/>
  <c r="T10" i="10" s="1"/>
  <c r="A10" i="10"/>
  <c r="S10" i="10" s="1"/>
  <c r="B9" i="10"/>
  <c r="T9" i="10" s="1"/>
  <c r="A9" i="10"/>
  <c r="S9" i="10" s="1"/>
  <c r="B8" i="10"/>
  <c r="T8" i="10" s="1"/>
  <c r="A8" i="10"/>
  <c r="S8" i="10" s="1"/>
  <c r="B7" i="10"/>
  <c r="T7" i="10" s="1"/>
  <c r="A7" i="10"/>
  <c r="S7" i="10" s="1"/>
  <c r="B6" i="10"/>
  <c r="T6" i="10" s="1"/>
  <c r="A6" i="10"/>
  <c r="S6" i="10" s="1"/>
  <c r="B5" i="10"/>
  <c r="T5" i="10" s="1"/>
  <c r="A5" i="10"/>
  <c r="S5" i="10" s="1"/>
  <c r="B4" i="10"/>
  <c r="T4" i="10" s="1"/>
  <c r="A4" i="10"/>
  <c r="S4" i="10" s="1"/>
  <c r="B3" i="10"/>
  <c r="T3" i="10" s="1"/>
  <c r="A3" i="10"/>
  <c r="S3" i="10" s="1"/>
  <c r="M4" i="1"/>
  <c r="M30" i="1"/>
  <c r="M31" i="1"/>
  <c r="M32" i="1"/>
  <c r="M33" i="1"/>
  <c r="M34" i="1"/>
  <c r="M35" i="1"/>
  <c r="M5" i="1"/>
  <c r="M36" i="1"/>
  <c r="M24" i="1"/>
  <c r="M6" i="1"/>
  <c r="M7" i="1"/>
  <c r="M8" i="1"/>
  <c r="M25" i="1"/>
  <c r="M9" i="1"/>
  <c r="M37" i="1"/>
  <c r="M26" i="1"/>
  <c r="M10" i="1"/>
  <c r="M38" i="1"/>
  <c r="M39" i="1"/>
  <c r="M11" i="1"/>
  <c r="M12" i="1"/>
  <c r="M13" i="1"/>
  <c r="M14" i="1"/>
  <c r="M40" i="1"/>
  <c r="M41" i="1"/>
  <c r="M42" i="1"/>
  <c r="M15" i="1"/>
  <c r="M16" i="1"/>
  <c r="M17" i="1"/>
  <c r="M18" i="1"/>
  <c r="M43" i="1"/>
  <c r="M27" i="1"/>
  <c r="M44" i="1"/>
  <c r="M45" i="1"/>
  <c r="M19" i="1"/>
  <c r="M46" i="1"/>
  <c r="M20" i="1"/>
  <c r="M47" i="1"/>
  <c r="M48" i="1"/>
  <c r="M21" i="1"/>
  <c r="M22" i="1"/>
  <c r="M49" i="1"/>
  <c r="M28" i="1"/>
  <c r="M50" i="1"/>
  <c r="M51" i="1"/>
  <c r="M52" i="1"/>
  <c r="M53" i="1"/>
  <c r="M54" i="1"/>
  <c r="M55" i="1"/>
  <c r="M56" i="1"/>
  <c r="N57" i="1"/>
  <c r="M57" i="1"/>
  <c r="M54" i="14"/>
  <c r="N28" i="1"/>
  <c r="N51" i="1"/>
  <c r="N53" i="1"/>
  <c r="M58" i="1"/>
  <c r="N31" i="1"/>
  <c r="N33" i="1"/>
  <c r="N4" i="1"/>
  <c r="N32" i="1"/>
  <c r="M11" i="14"/>
  <c r="N34" i="1"/>
  <c r="M12" i="14"/>
  <c r="N6" i="1"/>
  <c r="N7" i="1"/>
  <c r="N8" i="1"/>
  <c r="M18" i="14"/>
  <c r="M19" i="14"/>
  <c r="M21" i="14"/>
  <c r="M20" i="14"/>
  <c r="N10" i="1"/>
  <c r="M24" i="14"/>
  <c r="M25" i="14"/>
  <c r="N12" i="1"/>
  <c r="N13" i="1"/>
  <c r="N14" i="1"/>
  <c r="M29" i="14"/>
  <c r="N42" i="1"/>
  <c r="M32" i="14"/>
  <c r="N17" i="1"/>
  <c r="M35" i="14"/>
  <c r="N44" i="1"/>
  <c r="N46" i="1"/>
  <c r="M44" i="14"/>
  <c r="N21" i="1"/>
  <c r="M46" i="14"/>
  <c r="M55" i="14"/>
  <c r="M53" i="14"/>
  <c r="N52" i="1"/>
  <c r="M47" i="14"/>
  <c r="N5" i="1"/>
  <c r="M52" i="14"/>
  <c r="M3" i="14"/>
  <c r="E39" i="1"/>
  <c r="E44" i="1"/>
  <c r="AB15" i="6"/>
  <c r="E54" i="1"/>
  <c r="E12" i="1"/>
  <c r="AB22" i="6"/>
  <c r="AB48" i="6"/>
  <c r="E38" i="1"/>
  <c r="E47" i="1"/>
  <c r="AB51" i="6"/>
  <c r="AB23" i="6"/>
  <c r="E10" i="1"/>
  <c r="AB53" i="6"/>
  <c r="N37" i="1"/>
  <c r="N9" i="1"/>
  <c r="AD24" i="1" l="1"/>
  <c r="V31" i="1"/>
  <c r="AD26" i="1"/>
  <c r="Z7" i="1"/>
  <c r="C57" i="8"/>
  <c r="C3" i="8"/>
  <c r="C53" i="8"/>
  <c r="C49" i="8"/>
  <c r="C45" i="8"/>
  <c r="C41" i="8"/>
  <c r="C37" i="8"/>
  <c r="N37" i="8" s="1"/>
  <c r="C33" i="8"/>
  <c r="C29" i="8"/>
  <c r="C25" i="8"/>
  <c r="C9" i="8"/>
  <c r="C5" i="8"/>
  <c r="C59" i="8"/>
  <c r="N59" i="8" s="1"/>
  <c r="C58" i="8"/>
  <c r="N58" i="8" s="1"/>
  <c r="C60" i="8"/>
  <c r="C56" i="8"/>
  <c r="C52" i="8"/>
  <c r="C48" i="8"/>
  <c r="C44" i="8"/>
  <c r="C40" i="8"/>
  <c r="N40" i="8" s="1"/>
  <c r="C36" i="8"/>
  <c r="C32" i="8"/>
  <c r="C28" i="8"/>
  <c r="C8" i="8"/>
  <c r="C4" i="8"/>
  <c r="N4" i="8" s="1"/>
  <c r="C55" i="8"/>
  <c r="C51" i="8"/>
  <c r="C47" i="8"/>
  <c r="C43" i="8"/>
  <c r="C39" i="8"/>
  <c r="C35" i="8"/>
  <c r="C31" i="8"/>
  <c r="C27" i="8"/>
  <c r="K13" i="1" s="1"/>
  <c r="C7" i="8"/>
  <c r="C54" i="8"/>
  <c r="C50" i="8"/>
  <c r="C46" i="8"/>
  <c r="C42" i="8"/>
  <c r="C38" i="8"/>
  <c r="K44" i="1" s="1"/>
  <c r="C34" i="8"/>
  <c r="K17" i="1" s="1"/>
  <c r="C30" i="8"/>
  <c r="C26" i="8"/>
  <c r="C6" i="8"/>
  <c r="U55" i="10"/>
  <c r="AE13" i="1"/>
  <c r="AE7" i="1"/>
  <c r="C56" i="9"/>
  <c r="N60" i="8"/>
  <c r="C52" i="9"/>
  <c r="C44" i="9"/>
  <c r="C36" i="9"/>
  <c r="C28" i="9"/>
  <c r="C20" i="9"/>
  <c r="C12" i="9"/>
  <c r="C4" i="9"/>
  <c r="C58" i="9"/>
  <c r="C59" i="9"/>
  <c r="C60" i="9"/>
  <c r="C51" i="9"/>
  <c r="C43" i="9"/>
  <c r="C35" i="9"/>
  <c r="C27" i="9"/>
  <c r="C19" i="9"/>
  <c r="C11" i="9"/>
  <c r="C54" i="9"/>
  <c r="C50" i="9"/>
  <c r="C46" i="9"/>
  <c r="C42" i="9"/>
  <c r="C38" i="9"/>
  <c r="C34" i="9"/>
  <c r="C30" i="9"/>
  <c r="C26" i="9"/>
  <c r="C22" i="9"/>
  <c r="C18" i="9"/>
  <c r="C14" i="9"/>
  <c r="C10" i="9"/>
  <c r="I34" i="1" s="1"/>
  <c r="C6" i="9"/>
  <c r="C48" i="9"/>
  <c r="C40" i="9"/>
  <c r="C32" i="9"/>
  <c r="C24" i="9"/>
  <c r="C16" i="9"/>
  <c r="C8" i="9"/>
  <c r="C55" i="9"/>
  <c r="C47" i="9"/>
  <c r="C39" i="9"/>
  <c r="C31" i="9"/>
  <c r="C23" i="9"/>
  <c r="C15" i="9"/>
  <c r="C7" i="9"/>
  <c r="C57" i="9"/>
  <c r="C53" i="9"/>
  <c r="C49" i="9"/>
  <c r="S49" i="9" s="1"/>
  <c r="C45" i="9"/>
  <c r="C37" i="9"/>
  <c r="C33" i="9"/>
  <c r="C29" i="9"/>
  <c r="C25" i="9"/>
  <c r="C21" i="9"/>
  <c r="C17" i="9"/>
  <c r="C13" i="9"/>
  <c r="S13" i="9" s="1"/>
  <c r="C9" i="9"/>
  <c r="C5" i="9"/>
  <c r="AD28" i="1"/>
  <c r="AE21" i="1"/>
  <c r="AD12" i="1"/>
  <c r="AD7" i="1"/>
  <c r="AD8" i="1"/>
  <c r="AE9" i="1"/>
  <c r="AE8" i="1"/>
  <c r="C22" i="8"/>
  <c r="C14" i="8"/>
  <c r="C10" i="8"/>
  <c r="C13" i="8"/>
  <c r="N13" i="8" s="1"/>
  <c r="C24" i="8"/>
  <c r="C20" i="8"/>
  <c r="C16" i="8"/>
  <c r="C12" i="8"/>
  <c r="N12" i="8" s="1"/>
  <c r="C18" i="8"/>
  <c r="C21" i="8"/>
  <c r="C23" i="8"/>
  <c r="C19" i="8"/>
  <c r="C15" i="8"/>
  <c r="C11" i="8"/>
  <c r="U51" i="10"/>
  <c r="U43" i="10"/>
  <c r="U35" i="10"/>
  <c r="U27" i="10"/>
  <c r="U23" i="10"/>
  <c r="U19" i="10"/>
  <c r="U15" i="10"/>
  <c r="U7" i="10"/>
  <c r="U54" i="10"/>
  <c r="U46" i="10"/>
  <c r="U38" i="10"/>
  <c r="U30" i="10"/>
  <c r="U22" i="10"/>
  <c r="U18" i="10"/>
  <c r="U14" i="10"/>
  <c r="U6" i="10"/>
  <c r="U57" i="10"/>
  <c r="U53" i="10"/>
  <c r="U49" i="10"/>
  <c r="U45" i="10"/>
  <c r="U41" i="10"/>
  <c r="U37" i="10"/>
  <c r="U33" i="10"/>
  <c r="U29" i="10"/>
  <c r="U25" i="10"/>
  <c r="U21" i="10"/>
  <c r="U17" i="10"/>
  <c r="U13" i="10"/>
  <c r="U9" i="10"/>
  <c r="U5" i="10"/>
  <c r="U47" i="10"/>
  <c r="U39" i="10"/>
  <c r="U31" i="10"/>
  <c r="U11" i="10"/>
  <c r="U3" i="10"/>
  <c r="U58" i="10"/>
  <c r="U59" i="10"/>
  <c r="U60" i="10"/>
  <c r="U50" i="10"/>
  <c r="U42" i="10"/>
  <c r="U34" i="10"/>
  <c r="U26" i="10"/>
  <c r="U10" i="10"/>
  <c r="U56" i="10"/>
  <c r="U52" i="10"/>
  <c r="U48" i="10"/>
  <c r="U44" i="10"/>
  <c r="U40" i="10"/>
  <c r="U36" i="10"/>
  <c r="U32" i="10"/>
  <c r="U28" i="10"/>
  <c r="U24" i="10"/>
  <c r="U20" i="10"/>
  <c r="U16" i="10"/>
  <c r="U12" i="10"/>
  <c r="U8" i="10"/>
  <c r="U4" i="10"/>
  <c r="N18" i="1"/>
  <c r="M27" i="14"/>
  <c r="N15" i="1"/>
  <c r="AD19" i="1"/>
  <c r="N11" i="1"/>
  <c r="M17" i="14"/>
  <c r="M9" i="14"/>
  <c r="M28" i="14"/>
  <c r="N40" i="1"/>
  <c r="M45" i="14"/>
  <c r="N54" i="1"/>
  <c r="N49" i="1"/>
  <c r="N20" i="1"/>
  <c r="M36" i="14"/>
  <c r="N16" i="1"/>
  <c r="M7" i="14"/>
  <c r="M48" i="14"/>
  <c r="AB5" i="6"/>
  <c r="E29" i="1"/>
  <c r="E28" i="1"/>
  <c r="AB36" i="6"/>
  <c r="AB50" i="6"/>
  <c r="AB3" i="6"/>
  <c r="AB26" i="6"/>
  <c r="AB43" i="6"/>
  <c r="E52" i="1"/>
  <c r="AB24" i="6"/>
  <c r="E49" i="1"/>
  <c r="AB33" i="6"/>
  <c r="AB46" i="6"/>
  <c r="AB27" i="6"/>
  <c r="AB29" i="6"/>
  <c r="AB31" i="6"/>
  <c r="AB56" i="6"/>
  <c r="E33" i="1"/>
  <c r="I5" i="1"/>
  <c r="AB57" i="6"/>
  <c r="AB38" i="6"/>
  <c r="AB21" i="6"/>
  <c r="E26" i="1"/>
  <c r="AB42" i="6"/>
  <c r="E43" i="1"/>
  <c r="E36" i="1"/>
  <c r="E58" i="1"/>
  <c r="AB47" i="6"/>
  <c r="AB35" i="6"/>
  <c r="E6" i="1"/>
  <c r="AB16" i="6"/>
  <c r="E7" i="1"/>
  <c r="E40" i="1"/>
  <c r="AB9" i="6"/>
  <c r="AE23" i="1"/>
  <c r="AD21" i="1"/>
  <c r="AD9" i="1"/>
  <c r="AE6" i="1"/>
  <c r="AE11" i="1"/>
  <c r="AE5" i="1"/>
  <c r="AD6" i="1"/>
  <c r="AE18" i="1"/>
  <c r="AE14" i="1"/>
  <c r="AD22" i="1"/>
  <c r="AD11" i="1"/>
  <c r="AD23" i="1"/>
  <c r="AD20" i="1"/>
  <c r="AE22" i="1"/>
  <c r="AE24" i="1"/>
  <c r="AE16" i="1"/>
  <c r="AD18" i="1"/>
  <c r="AD5" i="1"/>
  <c r="AE10" i="1"/>
  <c r="AE20" i="1"/>
  <c r="AD17" i="1"/>
  <c r="AD15" i="1"/>
  <c r="AE17" i="1"/>
  <c r="AD25" i="1"/>
  <c r="AE19" i="1"/>
  <c r="AE27" i="1"/>
  <c r="AD14" i="1"/>
  <c r="AD13" i="1"/>
  <c r="AD10" i="1"/>
  <c r="AD16" i="1"/>
  <c r="AE12" i="1"/>
  <c r="AE15" i="1"/>
  <c r="AD27" i="1"/>
  <c r="AE28" i="1"/>
  <c r="AE26" i="1"/>
  <c r="AE25" i="1"/>
  <c r="M31" i="14"/>
  <c r="M56" i="14"/>
  <c r="M26" i="14"/>
  <c r="M50" i="14"/>
  <c r="N55" i="1"/>
  <c r="N26" i="1"/>
  <c r="N25" i="1"/>
  <c r="N22" i="1"/>
  <c r="M41" i="14"/>
  <c r="N35" i="1"/>
  <c r="M16" i="14"/>
  <c r="M40" i="14"/>
  <c r="M15" i="14"/>
  <c r="M51" i="14"/>
  <c r="N48" i="1"/>
  <c r="M8" i="14"/>
  <c r="M39" i="14"/>
  <c r="M34" i="14"/>
  <c r="M10" i="14"/>
  <c r="M6" i="14"/>
  <c r="N30" i="1"/>
  <c r="N41" i="1"/>
  <c r="M30" i="14"/>
  <c r="M13" i="14"/>
  <c r="N36" i="1"/>
  <c r="M4" i="14"/>
  <c r="N23" i="1"/>
  <c r="N50" i="1"/>
  <c r="M49" i="14"/>
  <c r="M37" i="14"/>
  <c r="N27" i="1"/>
  <c r="M23" i="14"/>
  <c r="N38" i="1"/>
  <c r="M5" i="14"/>
  <c r="N29" i="1"/>
  <c r="N39" i="1"/>
  <c r="M43" i="14"/>
  <c r="N47" i="1"/>
  <c r="M14" i="14"/>
  <c r="N24" i="1"/>
  <c r="N56" i="1"/>
  <c r="M38" i="14"/>
  <c r="M22" i="14"/>
  <c r="N58" i="1"/>
  <c r="G36" i="1" l="1"/>
  <c r="G13" i="1"/>
  <c r="G8" i="1"/>
  <c r="G45" i="1"/>
  <c r="G23" i="1"/>
  <c r="G58" i="1"/>
  <c r="G55" i="1"/>
  <c r="D9" i="8"/>
  <c r="D7" i="8"/>
  <c r="K27" i="1"/>
  <c r="D5" i="9"/>
  <c r="K19" i="1"/>
  <c r="D3" i="10"/>
  <c r="R3" i="10" s="1"/>
  <c r="D3" i="8"/>
  <c r="A32" i="15"/>
  <c r="D37" i="9"/>
  <c r="D23" i="9"/>
  <c r="D32" i="9"/>
  <c r="D26" i="9"/>
  <c r="D11" i="9"/>
  <c r="D4" i="9"/>
  <c r="D25" i="9"/>
  <c r="D57" i="9"/>
  <c r="D31" i="9"/>
  <c r="D40" i="9"/>
  <c r="D14" i="9"/>
  <c r="D30" i="9"/>
  <c r="D46" i="9"/>
  <c r="D19" i="9"/>
  <c r="D51" i="9"/>
  <c r="D12" i="9"/>
  <c r="D44" i="9"/>
  <c r="D13" i="9"/>
  <c r="D29" i="9"/>
  <c r="D45" i="9"/>
  <c r="D7" i="9"/>
  <c r="D39" i="9"/>
  <c r="D16" i="9"/>
  <c r="D48" i="9"/>
  <c r="D18" i="9"/>
  <c r="D34" i="9"/>
  <c r="D50" i="9"/>
  <c r="D27" i="9"/>
  <c r="D20" i="9"/>
  <c r="D52" i="9"/>
  <c r="D21" i="9"/>
  <c r="D53" i="9"/>
  <c r="D55" i="9"/>
  <c r="D10" i="9"/>
  <c r="D42" i="9"/>
  <c r="D43" i="9"/>
  <c r="D36" i="9"/>
  <c r="D9" i="9"/>
  <c r="D41" i="9"/>
  <c r="D8" i="9"/>
  <c r="S10" i="9"/>
  <c r="D17" i="9"/>
  <c r="D33" i="9"/>
  <c r="D49" i="9"/>
  <c r="D15" i="9"/>
  <c r="D47" i="9"/>
  <c r="D24" i="9"/>
  <c r="D6" i="9"/>
  <c r="D22" i="9"/>
  <c r="D38" i="9"/>
  <c r="D54" i="9"/>
  <c r="D35" i="9"/>
  <c r="D3" i="9"/>
  <c r="D28" i="9"/>
  <c r="D56" i="9"/>
  <c r="I36" i="1"/>
  <c r="S6" i="9"/>
  <c r="S35" i="9"/>
  <c r="I32" i="15"/>
  <c r="F32" i="15"/>
  <c r="C32" i="15"/>
  <c r="D32" i="15"/>
  <c r="E32" i="15"/>
  <c r="H32" i="15"/>
  <c r="G32" i="15"/>
  <c r="B32" i="15"/>
  <c r="K23" i="1"/>
  <c r="S59" i="9"/>
  <c r="D59" i="9"/>
  <c r="P59" i="9" s="1"/>
  <c r="S19" i="9"/>
  <c r="I24" i="1"/>
  <c r="I35" i="1"/>
  <c r="I22" i="1"/>
  <c r="S58" i="9"/>
  <c r="D58" i="9"/>
  <c r="P58" i="9" s="1"/>
  <c r="I54" i="1"/>
  <c r="S60" i="9"/>
  <c r="D60" i="9"/>
  <c r="P60" i="9" s="1"/>
  <c r="D23" i="8"/>
  <c r="D55" i="8"/>
  <c r="D18" i="8"/>
  <c r="D16" i="8"/>
  <c r="D48" i="8"/>
  <c r="D53" i="8"/>
  <c r="D11" i="8"/>
  <c r="D43" i="8"/>
  <c r="D49" i="8"/>
  <c r="D4" i="8"/>
  <c r="D36" i="8"/>
  <c r="D33" i="8"/>
  <c r="D38" i="8"/>
  <c r="N38" i="8"/>
  <c r="N23" i="8"/>
  <c r="K38" i="1"/>
  <c r="D15" i="8"/>
  <c r="D31" i="8"/>
  <c r="D47" i="8"/>
  <c r="D21" i="8"/>
  <c r="D57" i="8"/>
  <c r="D34" i="8"/>
  <c r="D8" i="8"/>
  <c r="D24" i="8"/>
  <c r="D40" i="8"/>
  <c r="D56" i="8"/>
  <c r="D59" i="8"/>
  <c r="K59" i="8" s="1"/>
  <c r="D13" i="8"/>
  <c r="K36" i="1"/>
  <c r="D37" i="8"/>
  <c r="D14" i="8"/>
  <c r="D46" i="8"/>
  <c r="D39" i="8"/>
  <c r="D41" i="8"/>
  <c r="D50" i="8"/>
  <c r="D32" i="8"/>
  <c r="D60" i="8"/>
  <c r="K60" i="8" s="1"/>
  <c r="D25" i="8"/>
  <c r="D30" i="8"/>
  <c r="D27" i="8"/>
  <c r="D26" i="8"/>
  <c r="D20" i="8"/>
  <c r="D52" i="8"/>
  <c r="D5" i="8"/>
  <c r="D10" i="8"/>
  <c r="N55" i="8"/>
  <c r="K56" i="1"/>
  <c r="N27" i="8"/>
  <c r="D19" i="8"/>
  <c r="D35" i="8"/>
  <c r="D51" i="8"/>
  <c r="D29" i="8"/>
  <c r="D6" i="8"/>
  <c r="K30" i="1"/>
  <c r="N6" i="8"/>
  <c r="D42" i="8"/>
  <c r="D12" i="8"/>
  <c r="K5" i="1"/>
  <c r="D28" i="8"/>
  <c r="D44" i="8"/>
  <c r="D58" i="8"/>
  <c r="K58" i="8" s="1"/>
  <c r="D17" i="8"/>
  <c r="D45" i="8"/>
  <c r="D22" i="8"/>
  <c r="D54" i="8"/>
  <c r="D12" i="10"/>
  <c r="R12" i="10" s="1"/>
  <c r="D10" i="10"/>
  <c r="R10" i="10" s="1"/>
  <c r="D4" i="10"/>
  <c r="R4" i="10" s="1"/>
  <c r="D20" i="10"/>
  <c r="R20" i="10" s="1"/>
  <c r="D36" i="10"/>
  <c r="R36" i="10" s="1"/>
  <c r="D52" i="10"/>
  <c r="R52" i="10" s="1"/>
  <c r="D34" i="10"/>
  <c r="R34" i="10" s="1"/>
  <c r="D60" i="10"/>
  <c r="R60" i="10" s="1"/>
  <c r="D47" i="10"/>
  <c r="R47" i="10" s="1"/>
  <c r="D33" i="10"/>
  <c r="R33" i="10" s="1"/>
  <c r="D14" i="10"/>
  <c r="R14" i="10" s="1"/>
  <c r="D38" i="10"/>
  <c r="R38" i="10" s="1"/>
  <c r="D15" i="10"/>
  <c r="R15" i="10" s="1"/>
  <c r="D35" i="10"/>
  <c r="R35" i="10" s="1"/>
  <c r="D8" i="10"/>
  <c r="R8" i="10" s="1"/>
  <c r="D24" i="10"/>
  <c r="R24" i="10" s="1"/>
  <c r="D40" i="10"/>
  <c r="R40" i="10" s="1"/>
  <c r="D56" i="10"/>
  <c r="R56" i="10" s="1"/>
  <c r="D42" i="10"/>
  <c r="R42" i="10" s="1"/>
  <c r="D11" i="10"/>
  <c r="R11" i="10" s="1"/>
  <c r="D5" i="10"/>
  <c r="R5" i="10" s="1"/>
  <c r="D21" i="10"/>
  <c r="R21" i="10" s="1"/>
  <c r="D37" i="10"/>
  <c r="R37" i="10" s="1"/>
  <c r="D18" i="10"/>
  <c r="R18" i="10" s="1"/>
  <c r="D46" i="10"/>
  <c r="R46" i="10" s="1"/>
  <c r="D19" i="10"/>
  <c r="R19" i="10" s="1"/>
  <c r="D43" i="10"/>
  <c r="R43" i="10" s="1"/>
  <c r="D44" i="10"/>
  <c r="R44" i="10" s="1"/>
  <c r="D50" i="10"/>
  <c r="R50" i="10" s="1"/>
  <c r="D59" i="10"/>
  <c r="R59" i="10" s="1"/>
  <c r="D31" i="10"/>
  <c r="R31" i="10" s="1"/>
  <c r="D9" i="10"/>
  <c r="R9" i="10" s="1"/>
  <c r="D25" i="10"/>
  <c r="R25" i="10" s="1"/>
  <c r="D41" i="10"/>
  <c r="R41" i="10" s="1"/>
  <c r="D57" i="10"/>
  <c r="R57" i="10" s="1"/>
  <c r="D22" i="10"/>
  <c r="R22" i="10" s="1"/>
  <c r="D23" i="10"/>
  <c r="R23" i="10" s="1"/>
  <c r="D51" i="10"/>
  <c r="R51" i="10" s="1"/>
  <c r="D32" i="10"/>
  <c r="R32" i="10" s="1"/>
  <c r="D48" i="10"/>
  <c r="R48" i="10" s="1"/>
  <c r="D26" i="10"/>
  <c r="R26" i="10" s="1"/>
  <c r="D58" i="10"/>
  <c r="R58" i="10" s="1"/>
  <c r="D39" i="10"/>
  <c r="R39" i="10" s="1"/>
  <c r="D13" i="10"/>
  <c r="R13" i="10" s="1"/>
  <c r="D29" i="10"/>
  <c r="R29" i="10" s="1"/>
  <c r="D6" i="10"/>
  <c r="R6" i="10" s="1"/>
  <c r="D30" i="10"/>
  <c r="R30" i="10" s="1"/>
  <c r="D27" i="10"/>
  <c r="R27" i="10" s="1"/>
  <c r="D55" i="10"/>
  <c r="R55" i="10" s="1"/>
  <c r="D16" i="10"/>
  <c r="R16" i="10" s="1"/>
  <c r="G7" i="1"/>
  <c r="D45" i="10"/>
  <c r="R45" i="10" s="1"/>
  <c r="D7" i="10"/>
  <c r="R7" i="10" s="1"/>
  <c r="G31" i="1"/>
  <c r="G32" i="1"/>
  <c r="D17" i="10"/>
  <c r="R17" i="10" s="1"/>
  <c r="D49" i="10"/>
  <c r="R49" i="10" s="1"/>
  <c r="G50" i="1"/>
  <c r="D53" i="10"/>
  <c r="R53" i="10" s="1"/>
  <c r="G54" i="1"/>
  <c r="G21" i="1"/>
  <c r="D28" i="10"/>
  <c r="R28" i="10" s="1"/>
  <c r="G14" i="1"/>
  <c r="D54" i="10"/>
  <c r="R54" i="10" s="1"/>
  <c r="F9" i="1"/>
  <c r="Y53" i="6"/>
  <c r="F6" i="1"/>
  <c r="Y8" i="6"/>
  <c r="Y35" i="6"/>
  <c r="Y56" i="6"/>
  <c r="Y43" i="6"/>
  <c r="F36" i="1"/>
  <c r="F4" i="1"/>
  <c r="F12" i="1"/>
  <c r="Y21" i="6"/>
  <c r="Y39" i="6"/>
  <c r="F20" i="1"/>
  <c r="E20" i="1"/>
  <c r="E51" i="1"/>
  <c r="S46" i="9"/>
  <c r="S12" i="9"/>
  <c r="S53" i="9"/>
  <c r="I50" i="1"/>
  <c r="S11" i="9"/>
  <c r="I18" i="1"/>
  <c r="N44" i="8"/>
  <c r="K48" i="1"/>
  <c r="N34" i="8"/>
  <c r="K46" i="1"/>
  <c r="N41" i="8"/>
  <c r="K34" i="1"/>
  <c r="N10" i="8"/>
  <c r="N48" i="8"/>
  <c r="K28" i="1"/>
  <c r="K24" i="1"/>
  <c r="N14" i="8"/>
  <c r="N52" i="8"/>
  <c r="K53" i="1"/>
  <c r="N11" i="8"/>
  <c r="K35" i="1"/>
  <c r="K32" i="1"/>
  <c r="N8" i="8"/>
  <c r="N53" i="8"/>
  <c r="K54" i="1"/>
  <c r="K12" i="1"/>
  <c r="N26" i="8"/>
  <c r="K4" i="1"/>
  <c r="N3" i="8"/>
  <c r="N30" i="8"/>
  <c r="K41" i="1"/>
  <c r="N21" i="8"/>
  <c r="K26" i="1"/>
  <c r="K58" i="1"/>
  <c r="N57" i="8"/>
  <c r="K55" i="1"/>
  <c r="N54" i="8"/>
  <c r="N56" i="8"/>
  <c r="K57" i="1"/>
  <c r="N18" i="8"/>
  <c r="K25" i="1"/>
  <c r="N42" i="8"/>
  <c r="K20" i="1"/>
  <c r="N16" i="8"/>
  <c r="K7" i="1"/>
  <c r="N17" i="8"/>
  <c r="K8" i="1"/>
  <c r="K31" i="1"/>
  <c r="N7" i="8"/>
  <c r="N46" i="8"/>
  <c r="K22" i="1"/>
  <c r="K37" i="1"/>
  <c r="N20" i="8"/>
  <c r="N33" i="8"/>
  <c r="K16" i="1"/>
  <c r="K61" i="1"/>
  <c r="K14" i="1"/>
  <c r="N28" i="8"/>
  <c r="K45" i="1"/>
  <c r="N39" i="8"/>
  <c r="K42" i="1"/>
  <c r="N31" i="8"/>
  <c r="K21" i="1"/>
  <c r="N45" i="8"/>
  <c r="K18" i="1"/>
  <c r="N35" i="8"/>
  <c r="N43" i="8"/>
  <c r="K47" i="1"/>
  <c r="N50" i="8"/>
  <c r="K51" i="1"/>
  <c r="N47" i="8"/>
  <c r="K49" i="1"/>
  <c r="K33" i="1"/>
  <c r="N9" i="8"/>
  <c r="K52" i="1"/>
  <c r="N51" i="8"/>
  <c r="K59" i="1"/>
  <c r="N25" i="8"/>
  <c r="K11" i="1"/>
  <c r="N22" i="8"/>
  <c r="K10" i="1"/>
  <c r="K39" i="1"/>
  <c r="N24" i="8"/>
  <c r="N15" i="8"/>
  <c r="K6" i="1"/>
  <c r="K15" i="1"/>
  <c r="N32" i="8"/>
  <c r="N29" i="8"/>
  <c r="K40" i="1"/>
  <c r="N5" i="8"/>
  <c r="K29" i="1"/>
  <c r="N19" i="8"/>
  <c r="K9" i="1"/>
  <c r="K43" i="1"/>
  <c r="N36" i="8"/>
  <c r="K50" i="1"/>
  <c r="N49" i="8"/>
  <c r="K60" i="1"/>
  <c r="E35" i="1"/>
  <c r="AB11" i="6"/>
  <c r="E17" i="1"/>
  <c r="AB34" i="6"/>
  <c r="E56" i="1"/>
  <c r="AB55" i="6"/>
  <c r="AB44" i="6"/>
  <c r="E48" i="1"/>
  <c r="E4" i="1"/>
  <c r="AB8" i="6"/>
  <c r="E32" i="1"/>
  <c r="E25" i="1"/>
  <c r="E30" i="1"/>
  <c r="AB6" i="6"/>
  <c r="E16" i="1"/>
  <c r="AB40" i="6"/>
  <c r="E19" i="1"/>
  <c r="AB4" i="6"/>
  <c r="E23" i="1"/>
  <c r="AB12" i="6"/>
  <c r="E5" i="1"/>
  <c r="AB37" i="6"/>
  <c r="E27" i="1"/>
  <c r="AB30" i="6"/>
  <c r="E41" i="1"/>
  <c r="E50" i="1"/>
  <c r="AB49" i="6"/>
  <c r="AB19" i="6"/>
  <c r="E9" i="1"/>
  <c r="E22" i="1"/>
  <c r="AB7" i="6"/>
  <c r="E31" i="1"/>
  <c r="AB32" i="6"/>
  <c r="E15" i="1"/>
  <c r="AB52" i="6"/>
  <c r="E53" i="1"/>
  <c r="Y49" i="6"/>
  <c r="AB18" i="6"/>
  <c r="Y46" i="6"/>
  <c r="E18" i="1"/>
  <c r="Y33" i="6"/>
  <c r="F17" i="1"/>
  <c r="E42" i="1"/>
  <c r="E34" i="1"/>
  <c r="AB10" i="6"/>
  <c r="E37" i="1"/>
  <c r="AB20" i="6"/>
  <c r="Y11" i="6"/>
  <c r="F56" i="1"/>
  <c r="E57" i="1"/>
  <c r="Y29" i="6"/>
  <c r="F43" i="1"/>
  <c r="F51" i="1"/>
  <c r="F34" i="1"/>
  <c r="E11" i="1"/>
  <c r="AB25" i="6"/>
  <c r="E8" i="1"/>
  <c r="AB17" i="6"/>
  <c r="AB39" i="6"/>
  <c r="E45" i="1"/>
  <c r="E24" i="1"/>
  <c r="AB14" i="6"/>
  <c r="E13" i="1"/>
  <c r="AB54" i="6"/>
  <c r="E55" i="1"/>
  <c r="AB41" i="6"/>
  <c r="E46" i="1"/>
  <c r="AB28" i="6"/>
  <c r="E14" i="1"/>
  <c r="E21" i="1"/>
  <c r="AB45" i="6"/>
  <c r="I60" i="1"/>
  <c r="I59" i="1"/>
  <c r="S14" i="9"/>
  <c r="I61" i="1"/>
  <c r="G22" i="1"/>
  <c r="G46" i="1"/>
  <c r="G6" i="1"/>
  <c r="G29" i="1"/>
  <c r="G11" i="1"/>
  <c r="G38" i="1"/>
  <c r="G25" i="1"/>
  <c r="G41" i="1"/>
  <c r="G10" i="1"/>
  <c r="G27" i="1"/>
  <c r="G4" i="1"/>
  <c r="G53" i="1"/>
  <c r="G24" i="1"/>
  <c r="G20" i="1"/>
  <c r="G17" i="1"/>
  <c r="G52" i="1"/>
  <c r="G37" i="1"/>
  <c r="G56" i="1"/>
  <c r="G39" i="1"/>
  <c r="G47" i="1"/>
  <c r="G42" i="1"/>
  <c r="G34" i="1"/>
  <c r="G61" i="1"/>
  <c r="G44" i="1"/>
  <c r="G33" i="1"/>
  <c r="G16" i="1"/>
  <c r="G19" i="1"/>
  <c r="G43" i="1"/>
  <c r="G59" i="1"/>
  <c r="G60" i="1"/>
  <c r="G48" i="1"/>
  <c r="G40" i="1"/>
  <c r="G5" i="1"/>
  <c r="G57" i="1"/>
  <c r="G49" i="1"/>
  <c r="G30" i="1"/>
  <c r="G12" i="1"/>
  <c r="G26" i="1"/>
  <c r="G35" i="1"/>
  <c r="G51" i="1"/>
  <c r="G15" i="1"/>
  <c r="G9" i="1"/>
  <c r="G28" i="1"/>
  <c r="G18" i="1"/>
  <c r="F48" i="1"/>
  <c r="Y44" i="6"/>
  <c r="F46" i="1"/>
  <c r="Y41" i="6"/>
  <c r="F29" i="1"/>
  <c r="Y5" i="6"/>
  <c r="F21" i="1"/>
  <c r="Y45" i="6"/>
  <c r="F27" i="1"/>
  <c r="Y37" i="6"/>
  <c r="Y52" i="6"/>
  <c r="F53" i="1"/>
  <c r="Y31" i="6"/>
  <c r="F42" i="1"/>
  <c r="Y25" i="6"/>
  <c r="F11" i="1"/>
  <c r="F23" i="1"/>
  <c r="Y4" i="6"/>
  <c r="Y9" i="6"/>
  <c r="F33" i="1"/>
  <c r="F26" i="1"/>
  <c r="Y23" i="6"/>
  <c r="F38" i="1"/>
  <c r="Y57" i="6"/>
  <c r="F58" i="1"/>
  <c r="F61" i="1"/>
  <c r="E61" i="1"/>
  <c r="Y40" i="6"/>
  <c r="F19" i="1"/>
  <c r="F5" i="1"/>
  <c r="Y12" i="6"/>
  <c r="Y48" i="6"/>
  <c r="F28" i="1"/>
  <c r="Y47" i="6"/>
  <c r="F49" i="1"/>
  <c r="Y19" i="6"/>
  <c r="Y30" i="6"/>
  <c r="F41" i="1"/>
  <c r="Y38" i="6"/>
  <c r="F44" i="1"/>
  <c r="F60" i="1"/>
  <c r="E60" i="1"/>
  <c r="Y24" i="6"/>
  <c r="F39" i="1"/>
  <c r="Y16" i="6"/>
  <c r="F7" i="1"/>
  <c r="F30" i="1"/>
  <c r="Y6" i="6"/>
  <c r="Y54" i="6"/>
  <c r="F55" i="1"/>
  <c r="F59" i="1"/>
  <c r="E59" i="1"/>
  <c r="Y51" i="6"/>
  <c r="F52" i="1"/>
  <c r="Y17" i="6"/>
  <c r="F8" i="1"/>
  <c r="Y14" i="6"/>
  <c r="F24" i="1"/>
  <c r="Y22" i="6"/>
  <c r="F10" i="1"/>
  <c r="Y13" i="6"/>
  <c r="I9" i="1"/>
  <c r="I4" i="1"/>
  <c r="S3" i="9"/>
  <c r="I19" i="1"/>
  <c r="S40" i="9"/>
  <c r="I30" i="1"/>
  <c r="S16" i="9"/>
  <c r="I7" i="1"/>
  <c r="S8" i="9"/>
  <c r="I32" i="1"/>
  <c r="S4" i="9"/>
  <c r="I23" i="1"/>
  <c r="S28" i="9"/>
  <c r="I14" i="1"/>
  <c r="S22" i="9"/>
  <c r="I10" i="1"/>
  <c r="I57" i="1"/>
  <c r="S56" i="9"/>
  <c r="I44" i="1"/>
  <c r="S38" i="9"/>
  <c r="I39" i="1"/>
  <c r="S24" i="9"/>
  <c r="I13" i="1"/>
  <c r="S27" i="9"/>
  <c r="S52" i="9"/>
  <c r="I53" i="1"/>
  <c r="S23" i="9"/>
  <c r="I38" i="1"/>
  <c r="S37" i="9"/>
  <c r="I27" i="1"/>
  <c r="S20" i="9"/>
  <c r="I37" i="1"/>
  <c r="S45" i="9"/>
  <c r="I21" i="1"/>
  <c r="I43" i="1"/>
  <c r="S36" i="9"/>
  <c r="S44" i="9"/>
  <c r="I48" i="1"/>
  <c r="I16" i="1"/>
  <c r="S33" i="9"/>
  <c r="S51" i="9"/>
  <c r="I52" i="1"/>
  <c r="S54" i="9"/>
  <c r="I55" i="1"/>
  <c r="S50" i="9"/>
  <c r="I51" i="1"/>
  <c r="I42" i="1"/>
  <c r="S31" i="9"/>
  <c r="I46" i="1"/>
  <c r="S41" i="9"/>
  <c r="I25" i="1"/>
  <c r="S18" i="9"/>
  <c r="S5" i="9"/>
  <c r="I29" i="1"/>
  <c r="I41" i="1"/>
  <c r="S30" i="9"/>
  <c r="S32" i="9"/>
  <c r="I15" i="1"/>
  <c r="I17" i="1"/>
  <c r="S34" i="9"/>
  <c r="I26" i="1"/>
  <c r="S21" i="9"/>
  <c r="S48" i="9"/>
  <c r="I28" i="1"/>
  <c r="I31" i="1"/>
  <c r="S7" i="9"/>
  <c r="S47" i="9"/>
  <c r="I49" i="1"/>
  <c r="I20" i="1"/>
  <c r="S42" i="9"/>
  <c r="S9" i="9"/>
  <c r="I33" i="1"/>
  <c r="I47" i="1"/>
  <c r="S43" i="9"/>
  <c r="I6" i="1"/>
  <c r="S15" i="9"/>
  <c r="I40" i="1"/>
  <c r="S29" i="9"/>
  <c r="S39" i="9"/>
  <c r="I45" i="1"/>
  <c r="I56" i="1"/>
  <c r="S55" i="9"/>
  <c r="I58" i="1"/>
  <c r="S57" i="9"/>
  <c r="S26" i="9"/>
  <c r="I12" i="1"/>
  <c r="I11" i="1"/>
  <c r="S25" i="9"/>
  <c r="I8" i="1"/>
  <c r="S17" i="9"/>
  <c r="J60" i="1" l="1"/>
  <c r="H13" i="1"/>
  <c r="H4" i="1"/>
  <c r="O10" i="1"/>
  <c r="O19" i="1"/>
  <c r="O6" i="1"/>
  <c r="O25" i="1"/>
  <c r="AB6" i="1" s="1"/>
  <c r="O5" i="1"/>
  <c r="O28" i="1"/>
  <c r="AB9" i="1" s="1"/>
  <c r="O7" i="1"/>
  <c r="O20" i="1"/>
  <c r="O23" i="1"/>
  <c r="AB4" i="1" s="1"/>
  <c r="O17" i="1"/>
  <c r="O16" i="1"/>
  <c r="O13" i="1"/>
  <c r="O22" i="1"/>
  <c r="O12" i="1"/>
  <c r="O15" i="1"/>
  <c r="O21" i="1"/>
  <c r="O27" i="1"/>
  <c r="AB8" i="1" s="1"/>
  <c r="O14" i="1"/>
  <c r="O4" i="1"/>
  <c r="O11" i="1"/>
  <c r="O8" i="1"/>
  <c r="O31" i="1"/>
  <c r="X6" i="1" s="1"/>
  <c r="O26" i="1"/>
  <c r="AB7" i="1" s="1"/>
  <c r="O9" i="1"/>
  <c r="O18" i="1"/>
  <c r="O24" i="1"/>
  <c r="AB5" i="1" s="1"/>
  <c r="O54" i="1"/>
  <c r="X29" i="1" s="1"/>
  <c r="O36" i="1"/>
  <c r="X11" i="1" s="1"/>
  <c r="J61" i="1"/>
  <c r="J59" i="1"/>
  <c r="L61" i="1"/>
  <c r="L59" i="1"/>
  <c r="L60" i="1"/>
  <c r="O34" i="1"/>
  <c r="X9" i="1" s="1"/>
  <c r="H61" i="1"/>
  <c r="H59" i="1"/>
  <c r="H60" i="1"/>
  <c r="H7" i="1"/>
  <c r="O33" i="1"/>
  <c r="X8" i="1" s="1"/>
  <c r="O38" i="1"/>
  <c r="X13" i="1" s="1"/>
  <c r="F50" i="1"/>
  <c r="F18" i="1"/>
  <c r="Y50" i="6"/>
  <c r="F47" i="1"/>
  <c r="Y42" i="6"/>
  <c r="Y55" i="6"/>
  <c r="Y34" i="6"/>
  <c r="F22" i="1"/>
  <c r="Y26" i="6"/>
  <c r="Y15" i="6"/>
  <c r="Y36" i="6"/>
  <c r="F54" i="1"/>
  <c r="F57" i="1"/>
  <c r="F35" i="1"/>
  <c r="F32" i="1"/>
  <c r="Y3" i="6"/>
  <c r="O48" i="1"/>
  <c r="X23" i="1" s="1"/>
  <c r="Y10" i="6"/>
  <c r="F45" i="1"/>
  <c r="F16" i="1"/>
  <c r="F40" i="1"/>
  <c r="O37" i="1"/>
  <c r="X12" i="1" s="1"/>
  <c r="O49" i="1"/>
  <c r="X24" i="1" s="1"/>
  <c r="O45" i="1"/>
  <c r="X20" i="1" s="1"/>
  <c r="O46" i="1"/>
  <c r="X21" i="1" s="1"/>
  <c r="O51" i="1"/>
  <c r="X26" i="1" s="1"/>
  <c r="K24" i="8"/>
  <c r="L39" i="1"/>
  <c r="K47" i="8"/>
  <c r="L49" i="1"/>
  <c r="L42" i="1"/>
  <c r="K31" i="8"/>
  <c r="K17" i="8"/>
  <c r="L8" i="1"/>
  <c r="K3" i="8"/>
  <c r="L4" i="1"/>
  <c r="K53" i="8"/>
  <c r="L54" i="1"/>
  <c r="L24" i="1"/>
  <c r="K14" i="8"/>
  <c r="K36" i="8"/>
  <c r="L43" i="1"/>
  <c r="K45" i="8"/>
  <c r="L21" i="1"/>
  <c r="L14" i="1"/>
  <c r="K28" i="8"/>
  <c r="L22" i="1"/>
  <c r="K46" i="8"/>
  <c r="L20" i="1"/>
  <c r="K42" i="8"/>
  <c r="L55" i="1"/>
  <c r="K54" i="8"/>
  <c r="O60" i="1"/>
  <c r="X35" i="1" s="1"/>
  <c r="L27" i="1"/>
  <c r="K37" i="8"/>
  <c r="K29" i="8"/>
  <c r="L40" i="1"/>
  <c r="L15" i="1"/>
  <c r="K32" i="8"/>
  <c r="K51" i="8"/>
  <c r="L52" i="1"/>
  <c r="L13" i="1"/>
  <c r="K27" i="8"/>
  <c r="L18" i="1"/>
  <c r="K35" i="8"/>
  <c r="K39" i="8"/>
  <c r="L45" i="1"/>
  <c r="K34" i="8"/>
  <c r="L17" i="1"/>
  <c r="K38" i="8"/>
  <c r="L44" i="1"/>
  <c r="L35" i="1"/>
  <c r="K11" i="8"/>
  <c r="L34" i="1"/>
  <c r="K10" i="8"/>
  <c r="L6" i="1"/>
  <c r="K15" i="8"/>
  <c r="L10" i="1"/>
  <c r="K22" i="8"/>
  <c r="L33" i="1"/>
  <c r="K9" i="8"/>
  <c r="K50" i="8"/>
  <c r="L51" i="1"/>
  <c r="L31" i="1"/>
  <c r="K7" i="8"/>
  <c r="L25" i="1"/>
  <c r="K18" i="8"/>
  <c r="L41" i="1"/>
  <c r="K30" i="8"/>
  <c r="K26" i="8"/>
  <c r="L12" i="1"/>
  <c r="K52" i="8"/>
  <c r="L53" i="1"/>
  <c r="K48" i="8"/>
  <c r="L28" i="1"/>
  <c r="O61" i="1"/>
  <c r="X36" i="1" s="1"/>
  <c r="L9" i="1"/>
  <c r="K19" i="8"/>
  <c r="K55" i="8"/>
  <c r="L56" i="1"/>
  <c r="K16" i="8"/>
  <c r="L7" i="1"/>
  <c r="K56" i="8"/>
  <c r="L57" i="1"/>
  <c r="O58" i="1"/>
  <c r="X33" i="1" s="1"/>
  <c r="O29" i="1"/>
  <c r="X4" i="1" s="1"/>
  <c r="O32" i="1"/>
  <c r="X7" i="1" s="1"/>
  <c r="O50" i="1"/>
  <c r="X25" i="1" s="1"/>
  <c r="K12" i="8"/>
  <c r="L5" i="1"/>
  <c r="K49" i="8"/>
  <c r="L50" i="1"/>
  <c r="K5" i="8"/>
  <c r="L29" i="1"/>
  <c r="L36" i="1"/>
  <c r="K13" i="8"/>
  <c r="L19" i="1"/>
  <c r="K40" i="8"/>
  <c r="K25" i="8"/>
  <c r="L11" i="1"/>
  <c r="K43" i="8"/>
  <c r="L47" i="1"/>
  <c r="K23" i="8"/>
  <c r="L38" i="1"/>
  <c r="L16" i="1"/>
  <c r="K33" i="8"/>
  <c r="L37" i="1"/>
  <c r="K20" i="8"/>
  <c r="K44" i="8"/>
  <c r="L48" i="1"/>
  <c r="K4" i="8"/>
  <c r="L23" i="1"/>
  <c r="K57" i="8"/>
  <c r="L58" i="1"/>
  <c r="L26" i="1"/>
  <c r="K21" i="8"/>
  <c r="K41" i="8"/>
  <c r="L46" i="1"/>
  <c r="K6" i="8"/>
  <c r="L30" i="1"/>
  <c r="L32" i="1"/>
  <c r="K8" i="8"/>
  <c r="F31" i="1"/>
  <c r="Y7" i="6"/>
  <c r="Y18" i="6"/>
  <c r="F25" i="1"/>
  <c r="F14" i="1"/>
  <c r="Y28" i="6"/>
  <c r="Y20" i="6"/>
  <c r="F37" i="1"/>
  <c r="O41" i="1"/>
  <c r="X16" i="1" s="1"/>
  <c r="O42" i="1"/>
  <c r="X17" i="1" s="1"/>
  <c r="O55" i="1"/>
  <c r="X30" i="1" s="1"/>
  <c r="O53" i="1"/>
  <c r="X28" i="1" s="1"/>
  <c r="O35" i="1"/>
  <c r="X10" i="1" s="1"/>
  <c r="F13" i="1"/>
  <c r="Y27" i="6"/>
  <c r="Y32" i="6"/>
  <c r="F15" i="1"/>
  <c r="O52" i="1"/>
  <c r="X27" i="1" s="1"/>
  <c r="O47" i="1"/>
  <c r="X22" i="1" s="1"/>
  <c r="O44" i="1"/>
  <c r="X19" i="1" s="1"/>
  <c r="O56" i="1"/>
  <c r="X31" i="1" s="1"/>
  <c r="O57" i="1"/>
  <c r="X32" i="1" s="1"/>
  <c r="O59" i="1"/>
  <c r="X34" i="1" s="1"/>
  <c r="O40" i="1"/>
  <c r="X15" i="1" s="1"/>
  <c r="O30" i="1"/>
  <c r="X5" i="1" s="1"/>
  <c r="H37" i="1"/>
  <c r="H45" i="1"/>
  <c r="H57" i="1"/>
  <c r="H54" i="1"/>
  <c r="H58" i="1"/>
  <c r="H44" i="1"/>
  <c r="H42" i="1"/>
  <c r="H25" i="1"/>
  <c r="H26" i="1"/>
  <c r="H30" i="1"/>
  <c r="H55" i="1"/>
  <c r="H5" i="1"/>
  <c r="H52" i="1"/>
  <c r="H19" i="1"/>
  <c r="H17" i="1"/>
  <c r="H33" i="1"/>
  <c r="H34" i="1"/>
  <c r="O43" i="1"/>
  <c r="X18" i="1" s="1"/>
  <c r="H36" i="1"/>
  <c r="H28" i="1"/>
  <c r="H35" i="1"/>
  <c r="H6" i="1"/>
  <c r="H24" i="1"/>
  <c r="H49" i="1"/>
  <c r="H11" i="1"/>
  <c r="H16" i="1"/>
  <c r="H53" i="1"/>
  <c r="H29" i="1"/>
  <c r="H39" i="1"/>
  <c r="H18" i="1"/>
  <c r="H46" i="1"/>
  <c r="H31" i="1"/>
  <c r="H43" i="1"/>
  <c r="H41" i="1"/>
  <c r="H56" i="1"/>
  <c r="H27" i="1"/>
  <c r="H12" i="1"/>
  <c r="H22" i="1"/>
  <c r="O39" i="1"/>
  <c r="X14" i="1" s="1"/>
  <c r="H32" i="1"/>
  <c r="H9" i="1"/>
  <c r="H15" i="1"/>
  <c r="H51" i="1"/>
  <c r="H21" i="1"/>
  <c r="H14" i="1"/>
  <c r="H50" i="1"/>
  <c r="H8" i="1"/>
  <c r="H40" i="1"/>
  <c r="H10" i="1"/>
  <c r="H48" i="1"/>
  <c r="H38" i="1"/>
  <c r="H23" i="1"/>
  <c r="H20" i="1"/>
  <c r="H47" i="1"/>
  <c r="J9" i="1"/>
  <c r="P19" i="9"/>
  <c r="P15" i="9"/>
  <c r="J6" i="1"/>
  <c r="P42" i="9"/>
  <c r="J20" i="1"/>
  <c r="P7" i="9"/>
  <c r="J31" i="1"/>
  <c r="J22" i="1"/>
  <c r="P46" i="9"/>
  <c r="P38" i="9"/>
  <c r="J44" i="1"/>
  <c r="J4" i="1"/>
  <c r="P3" i="9"/>
  <c r="J58" i="1"/>
  <c r="P57" i="9"/>
  <c r="J5" i="1"/>
  <c r="P12" i="9"/>
  <c r="J46" i="1"/>
  <c r="P41" i="9"/>
  <c r="P54" i="9"/>
  <c r="J55" i="1"/>
  <c r="P20" i="9"/>
  <c r="J37" i="1"/>
  <c r="J27" i="1"/>
  <c r="P37" i="9"/>
  <c r="P56" i="9"/>
  <c r="J57" i="1"/>
  <c r="J23" i="1"/>
  <c r="P4" i="9"/>
  <c r="J32" i="1"/>
  <c r="P8" i="9"/>
  <c r="P49" i="9"/>
  <c r="J50" i="1"/>
  <c r="J8" i="1"/>
  <c r="P17" i="9"/>
  <c r="P39" i="9"/>
  <c r="J45" i="1"/>
  <c r="J40" i="1"/>
  <c r="P29" i="9"/>
  <c r="P10" i="9"/>
  <c r="J34" i="1"/>
  <c r="J28" i="1"/>
  <c r="P48" i="9"/>
  <c r="J26" i="1"/>
  <c r="P21" i="9"/>
  <c r="J18" i="1"/>
  <c r="P35" i="9"/>
  <c r="J41" i="1"/>
  <c r="P30" i="9"/>
  <c r="J42" i="1"/>
  <c r="P31" i="9"/>
  <c r="P50" i="9"/>
  <c r="J51" i="1"/>
  <c r="J16" i="1"/>
  <c r="P33" i="9"/>
  <c r="P36" i="9"/>
  <c r="J43" i="1"/>
  <c r="P52" i="9"/>
  <c r="J53" i="1"/>
  <c r="J39" i="1"/>
  <c r="P24" i="9"/>
  <c r="J10" i="1"/>
  <c r="P22" i="9"/>
  <c r="J7" i="1"/>
  <c r="P16" i="9"/>
  <c r="J33" i="1"/>
  <c r="P9" i="9"/>
  <c r="P47" i="9"/>
  <c r="J49" i="1"/>
  <c r="J15" i="1"/>
  <c r="P32" i="9"/>
  <c r="J24" i="1"/>
  <c r="P14" i="9"/>
  <c r="P40" i="9"/>
  <c r="J19" i="1"/>
  <c r="P26" i="9"/>
  <c r="J12" i="1"/>
  <c r="J25" i="1"/>
  <c r="P18" i="9"/>
  <c r="J35" i="1"/>
  <c r="P11" i="9"/>
  <c r="J11" i="1"/>
  <c r="P25" i="9"/>
  <c r="P55" i="9"/>
  <c r="J56" i="1"/>
  <c r="J47" i="1"/>
  <c r="P43" i="9"/>
  <c r="P34" i="9"/>
  <c r="J17" i="1"/>
  <c r="J36" i="1"/>
  <c r="P13" i="9"/>
  <c r="P5" i="9"/>
  <c r="J29" i="1"/>
  <c r="P51" i="9"/>
  <c r="J52" i="1"/>
  <c r="P44" i="9"/>
  <c r="J48" i="1"/>
  <c r="P45" i="9"/>
  <c r="J21" i="1"/>
  <c r="J38" i="1"/>
  <c r="P23" i="9"/>
  <c r="P27" i="9"/>
  <c r="J13" i="1"/>
  <c r="J30" i="1"/>
  <c r="P6" i="9"/>
  <c r="P28" i="9"/>
  <c r="J14" i="1"/>
  <c r="P53" i="9"/>
  <c r="J54" i="1"/>
  <c r="S9" i="1" l="1"/>
  <c r="S21" i="1"/>
  <c r="P13" i="1"/>
  <c r="AC13" i="1" s="1"/>
  <c r="P20" i="1"/>
  <c r="AC20" i="1" s="1"/>
  <c r="R29" i="1"/>
  <c r="U4" i="1" s="1"/>
  <c r="S6" i="1"/>
  <c r="P26" i="1"/>
  <c r="S4" i="1"/>
  <c r="P15" i="1"/>
  <c r="S16" i="1"/>
  <c r="P7" i="1"/>
  <c r="AC7" i="1" s="1"/>
  <c r="P6" i="1"/>
  <c r="AC6" i="1" s="1"/>
  <c r="P24" i="1"/>
  <c r="S31" i="1"/>
  <c r="S14" i="1"/>
  <c r="S12" i="1"/>
  <c r="P17" i="1"/>
  <c r="AC17" i="1" s="1"/>
  <c r="S28" i="1"/>
  <c r="S19" i="1"/>
  <c r="S11" i="1"/>
  <c r="P25" i="1"/>
  <c r="AC25" i="1" s="1"/>
  <c r="P18" i="1"/>
  <c r="S8" i="1"/>
  <c r="S27" i="1"/>
  <c r="S22" i="1"/>
  <c r="Q23" i="1"/>
  <c r="Y4" i="1" s="1"/>
  <c r="S5" i="1"/>
  <c r="S10" i="1"/>
  <c r="Q28" i="1"/>
  <c r="Y9" i="1" s="1"/>
  <c r="S17" i="1"/>
  <c r="S7" i="1"/>
  <c r="P28" i="1"/>
  <c r="AC28" i="1" s="1"/>
  <c r="P19" i="1"/>
  <c r="AC19" i="1" s="1"/>
  <c r="P21" i="1"/>
  <c r="Q25" i="1"/>
  <c r="Y6" i="1" s="1"/>
  <c r="P10" i="1"/>
  <c r="AC10" i="1" s="1"/>
  <c r="S25" i="1"/>
  <c r="P23" i="1"/>
  <c r="AC23" i="1" s="1"/>
  <c r="P5" i="1"/>
  <c r="AC5" i="1" s="1"/>
  <c r="S13" i="1"/>
  <c r="P11" i="1"/>
  <c r="AC11" i="1" s="1"/>
  <c r="P9" i="1"/>
  <c r="AC9" i="1" s="1"/>
  <c r="AF22" i="1"/>
  <c r="P27" i="1"/>
  <c r="AC27" i="1" s="1"/>
  <c r="P14" i="1"/>
  <c r="AC14" i="1" s="1"/>
  <c r="P12" i="1"/>
  <c r="S26" i="1"/>
  <c r="S23" i="1"/>
  <c r="S20" i="1"/>
  <c r="S18" i="1"/>
  <c r="P16" i="1"/>
  <c r="AC16" i="1" s="1"/>
  <c r="P22" i="1"/>
  <c r="AC22" i="1" s="1"/>
  <c r="Q24" i="1"/>
  <c r="Y5" i="1" s="1"/>
  <c r="Q27" i="1"/>
  <c r="Y8" i="1" s="1"/>
  <c r="S24" i="1"/>
  <c r="P8" i="1"/>
  <c r="AC8" i="1" s="1"/>
  <c r="R31" i="1"/>
  <c r="U6" i="1" s="1"/>
  <c r="P4" i="1"/>
  <c r="AC4" i="1" s="1"/>
  <c r="S15" i="1"/>
  <c r="Q26" i="1"/>
  <c r="Y7" i="1" s="1"/>
  <c r="R57" i="1"/>
  <c r="U32" i="1" s="1"/>
  <c r="S57" i="1"/>
  <c r="S42" i="1"/>
  <c r="R42" i="1"/>
  <c r="U17" i="1" s="1"/>
  <c r="R45" i="1"/>
  <c r="U20" i="1" s="1"/>
  <c r="S45" i="1"/>
  <c r="S54" i="1"/>
  <c r="R54" i="1"/>
  <c r="U29" i="1" s="1"/>
  <c r="R41" i="1"/>
  <c r="U16" i="1" s="1"/>
  <c r="S41" i="1"/>
  <c r="R50" i="1"/>
  <c r="U25" i="1" s="1"/>
  <c r="S50" i="1"/>
  <c r="S60" i="1"/>
  <c r="R60" i="1"/>
  <c r="U35" i="1" s="1"/>
  <c r="R49" i="1"/>
  <c r="U24" i="1" s="1"/>
  <c r="S49" i="1"/>
  <c r="R39" i="1"/>
  <c r="U14" i="1" s="1"/>
  <c r="S39" i="1"/>
  <c r="S40" i="1"/>
  <c r="R40" i="1"/>
  <c r="U15" i="1" s="1"/>
  <c r="S44" i="1"/>
  <c r="R44" i="1"/>
  <c r="U19" i="1" s="1"/>
  <c r="R53" i="1"/>
  <c r="U28" i="1" s="1"/>
  <c r="S53" i="1"/>
  <c r="S32" i="1"/>
  <c r="R32" i="1"/>
  <c r="U7" i="1" s="1"/>
  <c r="R61" i="1"/>
  <c r="U36" i="1" s="1"/>
  <c r="S61" i="1"/>
  <c r="R46" i="1"/>
  <c r="U21" i="1" s="1"/>
  <c r="S46" i="1"/>
  <c r="R37" i="1"/>
  <c r="U12" i="1" s="1"/>
  <c r="S37" i="1"/>
  <c r="R33" i="1"/>
  <c r="U8" i="1" s="1"/>
  <c r="S33" i="1"/>
  <c r="S36" i="1"/>
  <c r="R36" i="1"/>
  <c r="U11" i="1" s="1"/>
  <c r="R43" i="1"/>
  <c r="U18" i="1" s="1"/>
  <c r="S43" i="1"/>
  <c r="S52" i="1"/>
  <c r="R52" i="1"/>
  <c r="U27" i="1" s="1"/>
  <c r="S34" i="1"/>
  <c r="R34" i="1"/>
  <c r="U9" i="1" s="1"/>
  <c r="S56" i="1"/>
  <c r="R56" i="1"/>
  <c r="U31" i="1" s="1"/>
  <c r="R35" i="1"/>
  <c r="U10" i="1" s="1"/>
  <c r="S35" i="1"/>
  <c r="R58" i="1"/>
  <c r="U33" i="1" s="1"/>
  <c r="S58" i="1"/>
  <c r="R51" i="1"/>
  <c r="U26" i="1" s="1"/>
  <c r="S51" i="1"/>
  <c r="R38" i="1"/>
  <c r="U13" i="1" s="1"/>
  <c r="S38" i="1"/>
  <c r="R30" i="1"/>
  <c r="U5" i="1" s="1"/>
  <c r="S30" i="1"/>
  <c r="S59" i="1"/>
  <c r="R59" i="1"/>
  <c r="U34" i="1" s="1"/>
  <c r="R47" i="1"/>
  <c r="U22" i="1" s="1"/>
  <c r="S47" i="1"/>
  <c r="R55" i="1"/>
  <c r="U30" i="1" s="1"/>
  <c r="S55" i="1"/>
  <c r="S29" i="1"/>
  <c r="S48" i="1"/>
  <c r="R48" i="1"/>
  <c r="U23" i="1" s="1"/>
  <c r="C11" i="15"/>
  <c r="AC24" i="1"/>
  <c r="AC21" i="1"/>
  <c r="A11" i="15"/>
  <c r="A25" i="15"/>
  <c r="D25" i="15"/>
  <c r="G25" i="15"/>
  <c r="I25" i="15"/>
  <c r="E25" i="15"/>
  <c r="F25" i="15"/>
  <c r="H25" i="15"/>
  <c r="D18" i="15"/>
  <c r="G18" i="15"/>
  <c r="A18" i="15"/>
  <c r="H18" i="15"/>
  <c r="C18" i="15"/>
  <c r="B18" i="15"/>
  <c r="E18" i="15"/>
  <c r="I18" i="15"/>
  <c r="F18" i="15"/>
  <c r="H11" i="15"/>
  <c r="F11" i="15"/>
  <c r="G11" i="15"/>
  <c r="B11" i="15"/>
  <c r="D11" i="15"/>
  <c r="AF4" i="1"/>
  <c r="I11" i="15"/>
  <c r="E11" i="15"/>
  <c r="AF8" i="1"/>
  <c r="AF15" i="1"/>
  <c r="AF16" i="1"/>
  <c r="AF18" i="1"/>
  <c r="AF12" i="1"/>
  <c r="AF5" i="1"/>
  <c r="D4" i="15"/>
  <c r="A4" i="15"/>
  <c r="E4" i="15"/>
  <c r="G4" i="15"/>
  <c r="F4" i="15"/>
  <c r="B4" i="15"/>
  <c r="H4" i="15"/>
  <c r="C4" i="15"/>
  <c r="I4" i="15"/>
  <c r="AF13" i="1"/>
  <c r="AF10" i="1"/>
  <c r="AF14" i="1"/>
  <c r="AF7" i="1"/>
  <c r="AF19" i="1"/>
  <c r="AF17" i="1"/>
  <c r="AF23" i="1"/>
  <c r="AF28" i="1"/>
  <c r="AF6" i="1"/>
  <c r="AF25" i="1"/>
  <c r="AF9" i="1"/>
  <c r="AF20" i="1"/>
  <c r="AF27" i="1"/>
  <c r="AF21" i="1"/>
  <c r="AF24" i="1"/>
  <c r="AF26" i="1"/>
  <c r="AF11" i="1"/>
  <c r="A39" i="15" l="1"/>
  <c r="E39" i="15"/>
  <c r="C39" i="15"/>
  <c r="D39" i="15"/>
  <c r="B39" i="15"/>
  <c r="AC26" i="1"/>
  <c r="AC12" i="1"/>
  <c r="AC18" i="1"/>
  <c r="AC15" i="1"/>
  <c r="D46" i="15"/>
  <c r="A46" i="15"/>
  <c r="G46" i="15"/>
  <c r="C46" i="15"/>
  <c r="H46" i="15"/>
  <c r="F46" i="15"/>
  <c r="E46" i="15"/>
  <c r="I46" i="15"/>
  <c r="B46" i="15"/>
  <c r="B53" i="15" l="1"/>
  <c r="G39" i="15"/>
  <c r="G53" i="15"/>
  <c r="H39" i="15"/>
  <c r="E53" i="15"/>
  <c r="I53" i="15"/>
  <c r="A53" i="15"/>
  <c r="C53" i="15"/>
  <c r="D53" i="15"/>
  <c r="H53" i="15"/>
  <c r="I39" i="15"/>
  <c r="F53" i="15"/>
  <c r="F39" i="15"/>
</calcChain>
</file>

<file path=xl/sharedStrings.xml><?xml version="1.0" encoding="utf-8"?>
<sst xmlns="http://schemas.openxmlformats.org/spreadsheetml/2006/main" count="373" uniqueCount="164">
  <si>
    <t>Sjaknr.</t>
  </si>
  <si>
    <t>Sjaknavn</t>
  </si>
  <si>
    <t>Dagløb</t>
  </si>
  <si>
    <t>Hemmelig opgave</t>
  </si>
  <si>
    <t>Natløb</t>
  </si>
  <si>
    <t>O-løb</t>
  </si>
  <si>
    <t>Forhindringsbane</t>
  </si>
  <si>
    <t>Max point</t>
  </si>
  <si>
    <t>K</t>
  </si>
  <si>
    <t>P</t>
  </si>
  <si>
    <t>Sjaknr</t>
  </si>
  <si>
    <t>Vægt</t>
  </si>
  <si>
    <t>Type</t>
  </si>
  <si>
    <t>Total</t>
  </si>
  <si>
    <t>Point</t>
  </si>
  <si>
    <t>Sum</t>
  </si>
  <si>
    <t>Vægt:</t>
  </si>
  <si>
    <t>Plads</t>
  </si>
  <si>
    <t>K-plads</t>
  </si>
  <si>
    <t>P-plads</t>
  </si>
  <si>
    <t>O-plads</t>
  </si>
  <si>
    <t>P1</t>
  </si>
  <si>
    <t>P2</t>
  </si>
  <si>
    <t>P3</t>
  </si>
  <si>
    <t>P6</t>
  </si>
  <si>
    <t>P7</t>
  </si>
  <si>
    <t>P8</t>
  </si>
  <si>
    <t>P9</t>
  </si>
  <si>
    <t>P10</t>
  </si>
  <si>
    <t>P12</t>
  </si>
  <si>
    <t>O</t>
  </si>
  <si>
    <t>Tid</t>
  </si>
  <si>
    <t>P13</t>
  </si>
  <si>
    <t>Opg</t>
  </si>
  <si>
    <t>Pladssum</t>
  </si>
  <si>
    <t>DAGLØB</t>
  </si>
  <si>
    <t>HEMMELIG OPGAVE</t>
  </si>
  <si>
    <t>NATLØB</t>
  </si>
  <si>
    <t>O-LØB</t>
  </si>
  <si>
    <t>FORHINDRINGSBANE</t>
  </si>
  <si>
    <t>OLDBOYS</t>
  </si>
  <si>
    <t>KONKURRENCE</t>
  </si>
  <si>
    <t>Sjaktype</t>
  </si>
  <si>
    <t>TjuBANG!</t>
  </si>
  <si>
    <t>PIGE</t>
  </si>
  <si>
    <t>A!</t>
  </si>
  <si>
    <t>Australopithecus</t>
  </si>
  <si>
    <t>BE-ton</t>
  </si>
  <si>
    <t>P14</t>
  </si>
  <si>
    <t>P4</t>
  </si>
  <si>
    <t>P5</t>
  </si>
  <si>
    <t>Bacon</t>
  </si>
  <si>
    <t>Syncro</t>
  </si>
  <si>
    <t>De lange sorte snobrød</t>
  </si>
  <si>
    <t>Heidrun</t>
  </si>
  <si>
    <t>L.I.M</t>
  </si>
  <si>
    <t>MacPherson Family</t>
  </si>
  <si>
    <t>Mig og Morten</t>
  </si>
  <si>
    <t>LigaID</t>
  </si>
  <si>
    <t>P15</t>
  </si>
  <si>
    <t>P11</t>
  </si>
  <si>
    <t>P16</t>
  </si>
  <si>
    <t>03SM008</t>
  </si>
  <si>
    <t>CK</t>
  </si>
  <si>
    <t>Casper og de unge drenge</t>
  </si>
  <si>
    <t>TKM</t>
  </si>
  <si>
    <t>AALM</t>
  </si>
  <si>
    <t>Rubisko</t>
  </si>
  <si>
    <t>Dr. Tranquilizer &amp; Sønner</t>
  </si>
  <si>
    <t>Lady</t>
  </si>
  <si>
    <t>Non_Refert</t>
  </si>
  <si>
    <t>03UM054</t>
  </si>
  <si>
    <t>SSKK</t>
  </si>
  <si>
    <t>03SM172</t>
  </si>
  <si>
    <t>Afrodites disciple</t>
  </si>
  <si>
    <t>TOP</t>
  </si>
  <si>
    <t>Mor Muuh</t>
  </si>
  <si>
    <t>Familen Danmark</t>
  </si>
  <si>
    <t>Nissebanden og Fynboen</t>
  </si>
  <si>
    <t>Vibrio</t>
  </si>
  <si>
    <t>Klonalitakipe</t>
  </si>
  <si>
    <t>03SM184</t>
  </si>
  <si>
    <t>GRIP</t>
  </si>
  <si>
    <t>Erectus</t>
  </si>
  <si>
    <t>Saiphsation</t>
  </si>
  <si>
    <t>03SM072</t>
  </si>
  <si>
    <t>Skøjteprinsesserne</t>
  </si>
  <si>
    <t>Mandemarietoftgaard</t>
  </si>
  <si>
    <t>KÜHL</t>
  </si>
  <si>
    <t>RAR</t>
  </si>
  <si>
    <t>03UM114</t>
  </si>
  <si>
    <t>CK 2.0</t>
  </si>
  <si>
    <t>Skjoldmøerne</t>
  </si>
  <si>
    <t>Sjak Najs Majs</t>
  </si>
  <si>
    <t>Randers skulderen med basarm</t>
  </si>
  <si>
    <t>CK Hotness</t>
  </si>
  <si>
    <t>Federation des Scouts</t>
  </si>
  <si>
    <t>100 gram ris</t>
  </si>
  <si>
    <t>Jonas Molly</t>
  </si>
  <si>
    <t>Team SmartIEnFart!</t>
  </si>
  <si>
    <t>Team Awesome</t>
  </si>
  <si>
    <t>Sailors of the south</t>
  </si>
  <si>
    <t>03SM065</t>
  </si>
  <si>
    <t>KongKnuds gamle garvede</t>
  </si>
  <si>
    <t>Arne i Finnland</t>
  </si>
  <si>
    <t>Powerpuff Pigerne</t>
  </si>
  <si>
    <t>Uduelighedens helte</t>
  </si>
  <si>
    <t>ARA</t>
  </si>
  <si>
    <t>Dressurridderne</t>
  </si>
  <si>
    <t>Birkegruppen</t>
  </si>
  <si>
    <t>1. Holte</t>
  </si>
  <si>
    <t>TL</t>
  </si>
  <si>
    <t>Team Paradise</t>
  </si>
  <si>
    <t>Bambi på glat is (6)</t>
  </si>
  <si>
    <t>Indiana Jones (4)</t>
  </si>
  <si>
    <t>Olsenbanden (2)</t>
  </si>
  <si>
    <t>James Bond (3)</t>
  </si>
  <si>
    <t>Anders And (1)</t>
  </si>
  <si>
    <t>Tour de fiss (5)</t>
  </si>
  <si>
    <t>Tip en 13'er</t>
  </si>
  <si>
    <t>Selfie</t>
  </si>
  <si>
    <t>Indhold af kasse</t>
  </si>
  <si>
    <t>Nordisk 3-kamp</t>
  </si>
  <si>
    <t>Bambi på glatis</t>
  </si>
  <si>
    <t>Det gamle Grønland</t>
  </si>
  <si>
    <t>Skiskydning</t>
  </si>
  <si>
    <t>IceAge</t>
  </si>
  <si>
    <t>Det kolde gys</t>
  </si>
  <si>
    <t>Iskolde drinks</t>
  </si>
  <si>
    <t>I eskimoernes fodspor</t>
  </si>
  <si>
    <t>Triolektisk fodbold</t>
  </si>
  <si>
    <t>Kolde tæer</t>
  </si>
  <si>
    <t>Ismaskinen</t>
  </si>
  <si>
    <t>Sne på linjen</t>
  </si>
  <si>
    <t>Icebreaker</t>
  </si>
  <si>
    <t>Sværdkamp på glatis</t>
  </si>
  <si>
    <t>Fart under skiene</t>
  </si>
  <si>
    <t>Hold hovedet koldt</t>
  </si>
  <si>
    <t>Jorns modificeringer</t>
  </si>
  <si>
    <t>Tidsstraffaktor</t>
  </si>
  <si>
    <t>Team Korinth (UDGÅET)</t>
  </si>
  <si>
    <t>Isbæger</t>
  </si>
  <si>
    <t>Sort-Hvid</t>
  </si>
  <si>
    <t>Isskilt</t>
  </si>
  <si>
    <t>Parasol 200</t>
  </si>
  <si>
    <t>Fod 100</t>
  </si>
  <si>
    <t>Kiosk 200</t>
  </si>
  <si>
    <t>Tag 100</t>
  </si>
  <si>
    <t>Mellemtotal</t>
  </si>
  <si>
    <t>Procenttillæg</t>
  </si>
  <si>
    <t>Resultat</t>
  </si>
  <si>
    <t>Syning 80</t>
  </si>
  <si>
    <t>Håndværk 80</t>
  </si>
  <si>
    <t>Funktion 40</t>
  </si>
  <si>
    <t>Finish 50</t>
  </si>
  <si>
    <t>Form 50</t>
  </si>
  <si>
    <t>Håndværk 150</t>
  </si>
  <si>
    <t>Vind/døre 25</t>
  </si>
  <si>
    <t>Målestok 25</t>
  </si>
  <si>
    <t>Max 100</t>
  </si>
  <si>
    <t>Diciplinpoint</t>
  </si>
  <si>
    <t>Max 20</t>
  </si>
  <si>
    <t>Warriors of Orion (2 PRS)</t>
  </si>
  <si>
    <t>Gimekön (2 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</si>
</sst>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1" borderId="39" applyNumberFormat="0" applyFont="0" applyAlignment="0" applyProtection="0"/>
    <xf numFmtId="0" fontId="12" fillId="22" borderId="40" applyNumberFormat="0" applyAlignment="0" applyProtection="0"/>
    <xf numFmtId="0" fontId="5" fillId="0" borderId="0" applyBorder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4" borderId="40" applyNumberFormat="0" applyAlignment="0" applyProtection="0"/>
    <xf numFmtId="0" fontId="16" fillId="25" borderId="41" applyNumberForma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0" borderId="0"/>
    <xf numFmtId="0" fontId="18" fillId="22" borderId="42" applyNumberFormat="0" applyAlignment="0" applyProtection="0"/>
    <xf numFmtId="0" fontId="19" fillId="0" borderId="43" applyNumberFormat="0" applyFill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47" applyNumberFormat="0" applyFill="0" applyAlignment="0" applyProtection="0"/>
    <xf numFmtId="0" fontId="25" fillId="33" borderId="0" applyNumberFormat="0" applyBorder="0" applyAlignment="0" applyProtection="0"/>
  </cellStyleXfs>
  <cellXfs count="168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/>
    <xf numFmtId="1" fontId="2" fillId="0" borderId="2" xfId="0" applyNumberFormat="1" applyFont="1" applyFill="1" applyBorder="1"/>
    <xf numFmtId="0" fontId="3" fillId="0" borderId="5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3" fillId="0" borderId="0" xfId="0" applyFont="1" applyFill="1"/>
    <xf numFmtId="0" fontId="2" fillId="0" borderId="14" xfId="0" applyFont="1" applyFill="1" applyBorder="1"/>
    <xf numFmtId="0" fontId="2" fillId="0" borderId="9" xfId="0" applyFont="1" applyFill="1" applyBorder="1" applyAlignment="1"/>
    <xf numFmtId="0" fontId="3" fillId="0" borderId="2" xfId="0" applyFont="1" applyFill="1" applyBorder="1"/>
    <xf numFmtId="0" fontId="3" fillId="0" borderId="3" xfId="0" applyFont="1" applyFill="1" applyBorder="1" applyAlignment="1"/>
    <xf numFmtId="0" fontId="2" fillId="0" borderId="0" xfId="0" applyFont="1" applyFill="1" applyBorder="1" applyAlignment="1"/>
    <xf numFmtId="1" fontId="2" fillId="0" borderId="0" xfId="0" applyNumberFormat="1" applyFont="1" applyFill="1" applyBorder="1"/>
    <xf numFmtId="1" fontId="2" fillId="0" borderId="13" xfId="0" applyNumberFormat="1" applyFont="1" applyFill="1" applyBorder="1"/>
    <xf numFmtId="0" fontId="3" fillId="0" borderId="15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17" xfId="0" applyNumberFormat="1" applyFont="1" applyFill="1" applyBorder="1" applyAlignment="1"/>
    <xf numFmtId="1" fontId="2" fillId="0" borderId="12" xfId="0" applyNumberFormat="1" applyFont="1" applyFill="1" applyBorder="1"/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/>
    <xf numFmtId="1" fontId="2" fillId="0" borderId="19" xfId="0" applyNumberFormat="1" applyFont="1" applyFill="1" applyBorder="1" applyAlignment="1"/>
    <xf numFmtId="1" fontId="2" fillId="0" borderId="13" xfId="0" applyNumberFormat="1" applyFont="1" applyFill="1" applyBorder="1" applyAlignment="1"/>
    <xf numFmtId="0" fontId="3" fillId="0" borderId="5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1" fontId="3" fillId="0" borderId="4" xfId="0" applyNumberFormat="1" applyFont="1" applyFill="1" applyBorder="1" applyAlignment="1"/>
    <xf numFmtId="1" fontId="3" fillId="0" borderId="6" xfId="0" applyNumberFormat="1" applyFont="1" applyFill="1" applyBorder="1" applyAlignment="1"/>
    <xf numFmtId="1" fontId="3" fillId="0" borderId="20" xfId="0" applyNumberFormat="1" applyFont="1" applyFill="1" applyBorder="1" applyAlignment="1"/>
    <xf numFmtId="0" fontId="2" fillId="0" borderId="22" xfId="0" applyFont="1" applyFill="1" applyBorder="1" applyAlignment="1">
      <alignment horizontal="left"/>
    </xf>
    <xf numFmtId="0" fontId="2" fillId="0" borderId="16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6" xfId="0" applyFont="1" applyFill="1" applyBorder="1"/>
    <xf numFmtId="0" fontId="3" fillId="0" borderId="21" xfId="0" applyFont="1" applyFill="1" applyBorder="1"/>
    <xf numFmtId="1" fontId="2" fillId="0" borderId="25" xfId="0" applyNumberFormat="1" applyFont="1" applyFill="1" applyBorder="1"/>
    <xf numFmtId="0" fontId="2" fillId="0" borderId="26" xfId="0" applyFont="1" applyFill="1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16" xfId="0" applyFont="1" applyBorder="1"/>
    <xf numFmtId="0" fontId="0" fillId="0" borderId="16" xfId="0" applyBorder="1"/>
    <xf numFmtId="0" fontId="0" fillId="0" borderId="2" xfId="0" applyBorder="1"/>
    <xf numFmtId="0" fontId="0" fillId="0" borderId="4" xfId="0" applyBorder="1"/>
    <xf numFmtId="0" fontId="0" fillId="0" borderId="17" xfId="0" applyBorder="1"/>
    <xf numFmtId="0" fontId="0" fillId="0" borderId="6" xfId="0" applyBorder="1"/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9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9" xfId="0" applyFont="1" applyFill="1" applyBorder="1"/>
    <xf numFmtId="1" fontId="2" fillId="0" borderId="7" xfId="0" applyNumberFormat="1" applyFont="1" applyFill="1" applyBorder="1"/>
    <xf numFmtId="0" fontId="2" fillId="0" borderId="31" xfId="0" applyFont="1" applyFill="1" applyBorder="1"/>
    <xf numFmtId="1" fontId="2" fillId="0" borderId="1" xfId="0" applyNumberFormat="1" applyFont="1" applyFill="1" applyBorder="1"/>
    <xf numFmtId="1" fontId="2" fillId="0" borderId="4" xfId="0" applyNumberFormat="1" applyFont="1" applyFill="1" applyBorder="1"/>
    <xf numFmtId="1" fontId="2" fillId="0" borderId="6" xfId="0" applyNumberFormat="1" applyFont="1" applyFill="1" applyBorder="1"/>
    <xf numFmtId="0" fontId="2" fillId="0" borderId="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0" borderId="17" xfId="0" applyNumberFormat="1" applyFont="1" applyFill="1" applyBorder="1" applyAlignment="1"/>
    <xf numFmtId="1" fontId="2" fillId="0" borderId="6" xfId="0" applyNumberFormat="1" applyFont="1" applyFill="1" applyBorder="1" applyAlignment="1"/>
    <xf numFmtId="2" fontId="0" fillId="0" borderId="0" xfId="0" applyNumberFormat="1"/>
    <xf numFmtId="0" fontId="6" fillId="0" borderId="0" xfId="0" applyFont="1"/>
    <xf numFmtId="0" fontId="7" fillId="0" borderId="7" xfId="0" applyFont="1" applyFill="1" applyBorder="1"/>
    <xf numFmtId="0" fontId="7" fillId="0" borderId="10" xfId="0" applyFont="1" applyFill="1" applyBorder="1"/>
    <xf numFmtId="0" fontId="8" fillId="0" borderId="0" xfId="0" applyFont="1"/>
    <xf numFmtId="0" fontId="1" fillId="0" borderId="2" xfId="0" applyFont="1" applyFill="1" applyBorder="1"/>
    <xf numFmtId="0" fontId="1" fillId="0" borderId="1" xfId="0" applyFont="1" applyFill="1" applyBorder="1"/>
    <xf numFmtId="0" fontId="0" fillId="0" borderId="0" xfId="0" applyBorder="1" applyAlignment="1"/>
    <xf numFmtId="0" fontId="0" fillId="0" borderId="0" xfId="0" applyBorder="1"/>
    <xf numFmtId="1" fontId="0" fillId="0" borderId="0" xfId="0" applyNumberFormat="1"/>
    <xf numFmtId="0" fontId="2" fillId="2" borderId="0" xfId="0" applyFont="1" applyFill="1" applyBorder="1"/>
    <xf numFmtId="1" fontId="2" fillId="2" borderId="0" xfId="0" applyNumberFormat="1" applyFont="1" applyFill="1" applyBorder="1"/>
    <xf numFmtId="0" fontId="2" fillId="2" borderId="0" xfId="0" applyFont="1" applyFill="1"/>
    <xf numFmtId="1" fontId="2" fillId="2" borderId="0" xfId="0" applyNumberFormat="1" applyFont="1" applyFill="1"/>
    <xf numFmtId="0" fontId="0" fillId="2" borderId="0" xfId="0" applyFill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5" xfId="0" applyFont="1" applyFill="1" applyBorder="1"/>
    <xf numFmtId="0" fontId="1" fillId="0" borderId="3" xfId="0" applyFont="1" applyFill="1" applyBorder="1"/>
    <xf numFmtId="0" fontId="1" fillId="0" borderId="32" xfId="0" applyFont="1" applyFill="1" applyBorder="1"/>
    <xf numFmtId="1" fontId="1" fillId="0" borderId="1" xfId="0" applyNumberFormat="1" applyFont="1" applyFill="1" applyBorder="1"/>
    <xf numFmtId="1" fontId="1" fillId="0" borderId="19" xfId="0" applyNumberFormat="1" applyFont="1" applyFill="1" applyBorder="1"/>
    <xf numFmtId="1" fontId="2" fillId="0" borderId="14" xfId="0" applyNumberFormat="1" applyFont="1" applyFill="1" applyBorder="1"/>
    <xf numFmtId="0" fontId="3" fillId="0" borderId="20" xfId="0" applyFont="1" applyFill="1" applyBorder="1" applyAlignment="1">
      <alignment horizontal="center"/>
    </xf>
    <xf numFmtId="1" fontId="1" fillId="0" borderId="18" xfId="0" applyNumberFormat="1" applyFont="1" applyFill="1" applyBorder="1"/>
    <xf numFmtId="1" fontId="1" fillId="0" borderId="15" xfId="0" applyNumberFormat="1" applyFont="1" applyFill="1" applyBorder="1"/>
    <xf numFmtId="1" fontId="2" fillId="0" borderId="20" xfId="0" applyNumberFormat="1" applyFont="1" applyFill="1" applyBorder="1" applyAlignment="1"/>
    <xf numFmtId="0" fontId="1" fillId="0" borderId="0" xfId="0" applyFont="1" applyAlignment="1">
      <alignment horizontal="center" textRotation="90"/>
    </xf>
    <xf numFmtId="0" fontId="2" fillId="0" borderId="21" xfId="0" applyFont="1" applyFill="1" applyBorder="1"/>
    <xf numFmtId="21" fontId="1" fillId="0" borderId="33" xfId="0" applyNumberFormat="1" applyFont="1" applyFill="1" applyBorder="1"/>
    <xf numFmtId="21" fontId="1" fillId="0" borderId="34" xfId="0" applyNumberFormat="1" applyFont="1" applyFill="1" applyBorder="1"/>
    <xf numFmtId="0" fontId="2" fillId="0" borderId="48" xfId="0" applyFont="1" applyFill="1" applyBorder="1"/>
    <xf numFmtId="0" fontId="3" fillId="0" borderId="25" xfId="0" applyFont="1" applyFill="1" applyBorder="1"/>
    <xf numFmtId="0" fontId="2" fillId="0" borderId="25" xfId="0" applyFont="1" applyFill="1" applyBorder="1"/>
    <xf numFmtId="1" fontId="2" fillId="0" borderId="16" xfId="0" applyNumberFormat="1" applyFont="1" applyFill="1" applyBorder="1"/>
    <xf numFmtId="0" fontId="2" fillId="0" borderId="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1" fontId="2" fillId="0" borderId="15" xfId="0" applyNumberFormat="1" applyFont="1" applyFill="1" applyBorder="1" applyAlignment="1"/>
    <xf numFmtId="1" fontId="2" fillId="0" borderId="2" xfId="0" applyNumberFormat="1" applyFont="1" applyFill="1" applyBorder="1" applyAlignment="1">
      <alignment horizontal="right"/>
    </xf>
    <xf numFmtId="0" fontId="2" fillId="0" borderId="49" xfId="0" applyFont="1" applyFill="1" applyBorder="1"/>
    <xf numFmtId="0" fontId="3" fillId="0" borderId="50" xfId="0" applyFont="1" applyFill="1" applyBorder="1"/>
    <xf numFmtId="0" fontId="3" fillId="0" borderId="31" xfId="0" applyFont="1" applyFill="1" applyBorder="1"/>
    <xf numFmtId="0" fontId="6" fillId="0" borderId="16" xfId="0" applyFont="1" applyBorder="1"/>
    <xf numFmtId="0" fontId="3" fillId="0" borderId="20" xfId="0" applyFont="1" applyFill="1" applyBorder="1" applyAlignment="1">
      <alignment horizontal="center" wrapText="1"/>
    </xf>
    <xf numFmtId="0" fontId="0" fillId="0" borderId="34" xfId="0" applyBorder="1"/>
    <xf numFmtId="0" fontId="0" fillId="0" borderId="3" xfId="0" applyBorder="1"/>
    <xf numFmtId="0" fontId="4" fillId="0" borderId="3" xfId="0" applyFont="1" applyBorder="1"/>
    <xf numFmtId="0" fontId="0" fillId="0" borderId="5" xfId="0" applyBorder="1"/>
    <xf numFmtId="0" fontId="4" fillId="0" borderId="15" xfId="0" applyFont="1" applyBorder="1"/>
    <xf numFmtId="0" fontId="0" fillId="0" borderId="15" xfId="0" applyBorder="1"/>
    <xf numFmtId="0" fontId="0" fillId="0" borderId="20" xfId="0" applyBorder="1"/>
    <xf numFmtId="0" fontId="0" fillId="0" borderId="50" xfId="0" applyBorder="1"/>
    <xf numFmtId="1" fontId="1" fillId="0" borderId="11" xfId="0" applyNumberFormat="1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3" fillId="0" borderId="23" xfId="0" applyFont="1" applyFill="1" applyBorder="1" applyAlignment="1">
      <alignment horizontal="center"/>
    </xf>
    <xf numFmtId="2" fontId="1" fillId="0" borderId="32" xfId="0" applyNumberFormat="1" applyFont="1" applyFill="1" applyBorder="1"/>
    <xf numFmtId="1" fontId="2" fillId="0" borderId="4" xfId="0" applyNumberFormat="1" applyFont="1" applyFill="1" applyBorder="1" applyAlignment="1"/>
    <xf numFmtId="1" fontId="0" fillId="0" borderId="3" xfId="0" applyNumberFormat="1" applyBorder="1"/>
    <xf numFmtId="0" fontId="2" fillId="2" borderId="0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44">
    <cellStyle name="20 % - Markeringsfarve1 2" xfId="1"/>
    <cellStyle name="20 % - Markeringsfarve2 2" xfId="2"/>
    <cellStyle name="20 % - Markeringsfarve3 2" xfId="3"/>
    <cellStyle name="20 % - Markeringsfarve4 2" xfId="4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 2" xfId="9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 2" xfId="15"/>
    <cellStyle name="60 % - Markeringsfarve4 2" xfId="16"/>
    <cellStyle name="60 % - Markeringsfarve5" xfId="17" builtinId="48" customBuiltin="1"/>
    <cellStyle name="60 % - Markeringsfarve6 2" xfId="18"/>
    <cellStyle name="Advarselstekst" xfId="19" builtinId="11" customBuiltin="1"/>
    <cellStyle name="Bemærk! 2" xfId="20"/>
    <cellStyle name="Beregning" xfId="21" builtinId="22" customBuiltin="1"/>
    <cellStyle name="Excel Built-in Normal" xfId="22"/>
    <cellStyle name="Forklarende tekst" xfId="23" builtinId="53" customBuiltin="1"/>
    <cellStyle name="God" xfId="24" builtinId="26" customBuiltin="1"/>
    <cellStyle name="Input" xfId="25" builtinId="20" customBuiltin="1"/>
    <cellStyle name="Kontroller celle" xfId="26" builtinId="23" customBuiltin="1"/>
    <cellStyle name="Markeringsfarve1" xfId="27" builtinId="29" customBuiltin="1"/>
    <cellStyle name="Markeringsfarve2" xfId="28" builtinId="33" customBuiltin="1"/>
    <cellStyle name="Markeringsfarve3" xfId="29" builtinId="37" customBuiltin="1"/>
    <cellStyle name="Markeringsfarve4" xfId="30" builtinId="41" customBuiltin="1"/>
    <cellStyle name="Markeringsfarve5" xfId="31" builtinId="45" customBuiltin="1"/>
    <cellStyle name="Markeringsfarve6" xfId="32" builtinId="49" customBuiltin="1"/>
    <cellStyle name="Neutral" xfId="33" builtinId="28" customBuiltin="1"/>
    <cellStyle name="Normal" xfId="0" builtinId="0"/>
    <cellStyle name="Normal 2" xfId="34"/>
    <cellStyle name="Output" xfId="35" builtinId="21" customBuiltin="1"/>
    <cellStyle name="Overskrift 1" xfId="36" builtinId="16" customBuiltin="1"/>
    <cellStyle name="Overskrift 2" xfId="37" builtinId="17" customBuiltin="1"/>
    <cellStyle name="Overskrift 3" xfId="38" builtinId="18" customBuiltin="1"/>
    <cellStyle name="Overskrift 4" xfId="39" builtinId="19" customBuiltin="1"/>
    <cellStyle name="Sammenkædet celle" xfId="40" builtinId="24" customBuiltin="1"/>
    <cellStyle name="Titel" xfId="41" builtinId="15" customBuiltin="1"/>
    <cellStyle name="Total" xfId="42" builtinId="25" customBuiltin="1"/>
    <cellStyle name="Ugyldig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pane ySplit="3" topLeftCell="A4" activePane="bottomLeft" state="frozen"/>
      <selection activeCell="A4" sqref="A4"/>
      <selection pane="bottomLeft" activeCell="P27" sqref="P27"/>
    </sheetView>
  </sheetViews>
  <sheetFormatPr defaultColWidth="8.85546875" defaultRowHeight="11.25" x14ac:dyDescent="0.2"/>
  <cols>
    <col min="1" max="1" width="7.140625" style="1" customWidth="1"/>
    <col min="2" max="2" width="40.7109375" style="25" bestFit="1" customWidth="1"/>
    <col min="3" max="3" width="6.7109375" style="1" customWidth="1"/>
    <col min="4" max="4" width="7.42578125" style="1" customWidth="1"/>
    <col min="5" max="6" width="6.28515625" style="1" customWidth="1"/>
    <col min="7" max="7" width="6.28515625" style="26" customWidth="1"/>
    <col min="8" max="8" width="9.28515625" style="26" customWidth="1"/>
    <col min="9" max="12" width="6.28515625" style="1" customWidth="1"/>
    <col min="13" max="13" width="6.85546875" style="1" customWidth="1"/>
    <col min="14" max="14" width="8" style="1" customWidth="1"/>
    <col min="15" max="16" width="6.85546875" style="26" customWidth="1"/>
    <col min="17" max="17" width="7.42578125" style="26" customWidth="1"/>
    <col min="18" max="18" width="6.85546875" style="26" customWidth="1"/>
    <col min="19" max="19" width="7.28515625" style="26" customWidth="1"/>
    <col min="20" max="20" width="7.28515625" style="1" customWidth="1"/>
    <col min="21" max="32" width="8.85546875" style="1" hidden="1" customWidth="1"/>
    <col min="33" max="16384" width="8.85546875" style="1"/>
  </cols>
  <sheetData>
    <row r="1" spans="1:32" x14ac:dyDescent="0.2">
      <c r="A1" s="9"/>
      <c r="B1" s="22"/>
      <c r="C1" s="17"/>
      <c r="D1" s="129"/>
      <c r="E1" s="153" t="s">
        <v>2</v>
      </c>
      <c r="F1" s="154"/>
      <c r="G1" s="155" t="s">
        <v>3</v>
      </c>
      <c r="H1" s="152"/>
      <c r="I1" s="153" t="s">
        <v>4</v>
      </c>
      <c r="J1" s="154"/>
      <c r="K1" s="153" t="s">
        <v>5</v>
      </c>
      <c r="L1" s="154"/>
      <c r="M1" s="153" t="s">
        <v>6</v>
      </c>
      <c r="N1" s="154"/>
      <c r="O1" s="150" t="s">
        <v>13</v>
      </c>
      <c r="P1" s="151"/>
      <c r="Q1" s="151"/>
      <c r="R1" s="151"/>
      <c r="S1" s="152"/>
    </row>
    <row r="2" spans="1:32" x14ac:dyDescent="0.2">
      <c r="A2" s="23" t="s">
        <v>0</v>
      </c>
      <c r="B2" s="24" t="s">
        <v>1</v>
      </c>
      <c r="C2" s="122" t="s">
        <v>12</v>
      </c>
      <c r="D2" s="130" t="s">
        <v>58</v>
      </c>
      <c r="E2" s="30" t="s">
        <v>14</v>
      </c>
      <c r="F2" s="31" t="s">
        <v>17</v>
      </c>
      <c r="G2" s="30" t="s">
        <v>14</v>
      </c>
      <c r="H2" s="31" t="s">
        <v>17</v>
      </c>
      <c r="I2" s="30" t="s">
        <v>14</v>
      </c>
      <c r="J2" s="31" t="s">
        <v>17</v>
      </c>
      <c r="K2" s="30" t="s">
        <v>14</v>
      </c>
      <c r="L2" s="31" t="s">
        <v>17</v>
      </c>
      <c r="M2" s="30" t="s">
        <v>14</v>
      </c>
      <c r="N2" s="31" t="s">
        <v>17</v>
      </c>
      <c r="O2" s="28" t="s">
        <v>14</v>
      </c>
      <c r="P2" s="11" t="s">
        <v>18</v>
      </c>
      <c r="Q2" s="11" t="s">
        <v>19</v>
      </c>
      <c r="R2" s="11" t="s">
        <v>20</v>
      </c>
      <c r="S2" s="29" t="s">
        <v>13</v>
      </c>
      <c r="U2" s="149" t="s">
        <v>40</v>
      </c>
      <c r="V2" s="149"/>
      <c r="W2" s="149"/>
      <c r="X2" s="149"/>
      <c r="Y2" s="149" t="s">
        <v>44</v>
      </c>
      <c r="Z2" s="149"/>
      <c r="AA2" s="149"/>
      <c r="AB2" s="149"/>
      <c r="AC2" s="149" t="s">
        <v>41</v>
      </c>
      <c r="AD2" s="149"/>
      <c r="AE2" s="149"/>
      <c r="AF2" s="149"/>
    </row>
    <row r="3" spans="1:32" ht="12" thickBot="1" x14ac:dyDescent="0.25">
      <c r="A3" s="10"/>
      <c r="B3" s="40" t="s">
        <v>7</v>
      </c>
      <c r="C3" s="57"/>
      <c r="D3" s="55"/>
      <c r="E3" s="41">
        <v>350</v>
      </c>
      <c r="F3" s="42"/>
      <c r="G3" s="43">
        <v>250</v>
      </c>
      <c r="H3" s="44"/>
      <c r="I3" s="41">
        <v>150</v>
      </c>
      <c r="J3" s="42"/>
      <c r="K3" s="41">
        <v>150</v>
      </c>
      <c r="L3" s="42"/>
      <c r="M3" s="41">
        <v>100</v>
      </c>
      <c r="N3" s="42"/>
      <c r="O3" s="45">
        <f>SUM(E3:M3)</f>
        <v>1000</v>
      </c>
      <c r="P3" s="32"/>
      <c r="Q3" s="32"/>
      <c r="R3" s="32"/>
      <c r="S3" s="44"/>
      <c r="U3" s="100" t="s">
        <v>17</v>
      </c>
      <c r="V3" s="100" t="s">
        <v>10</v>
      </c>
      <c r="W3" s="100" t="s">
        <v>1</v>
      </c>
      <c r="X3" s="100" t="s">
        <v>14</v>
      </c>
      <c r="Y3" s="100" t="s">
        <v>17</v>
      </c>
      <c r="Z3" s="100" t="s">
        <v>10</v>
      </c>
      <c r="AA3" s="100" t="s">
        <v>1</v>
      </c>
      <c r="AB3" s="100" t="s">
        <v>14</v>
      </c>
      <c r="AC3" s="100" t="s">
        <v>17</v>
      </c>
      <c r="AD3" s="100" t="s">
        <v>10</v>
      </c>
      <c r="AE3" s="100" t="s">
        <v>1</v>
      </c>
      <c r="AF3" s="100" t="s">
        <v>14</v>
      </c>
    </row>
    <row r="4" spans="1:32" x14ac:dyDescent="0.2">
      <c r="A4" s="18">
        <f>Sjak!A3</f>
        <v>1</v>
      </c>
      <c r="B4" s="121" t="str">
        <f>Sjak!B3</f>
        <v>L.I.M</v>
      </c>
      <c r="C4" s="21" t="str">
        <f>Sjak!C3</f>
        <v>K</v>
      </c>
      <c r="D4" s="21"/>
      <c r="E4" s="33">
        <f>Dagløb!C3</f>
        <v>304</v>
      </c>
      <c r="F4" s="27">
        <f>Dagløb!D3</f>
        <v>7</v>
      </c>
      <c r="G4" s="33">
        <f>'Hemmelig opgave'!C3</f>
        <v>154</v>
      </c>
      <c r="H4" s="27">
        <f>'Hemmelig opgave'!D3</f>
        <v>14</v>
      </c>
      <c r="I4" s="34">
        <f>Natløb!C3</f>
        <v>108</v>
      </c>
      <c r="J4" s="35">
        <f>Natløb!D3</f>
        <v>3</v>
      </c>
      <c r="K4" s="18">
        <f>'O-løb'!C3</f>
        <v>103</v>
      </c>
      <c r="L4" s="19">
        <f>'O-løb'!D3</f>
        <v>12</v>
      </c>
      <c r="M4" s="36">
        <f>Forhindringsbane!C3</f>
        <v>87</v>
      </c>
      <c r="N4" s="35">
        <f>Forhindringsbane!D3</f>
        <v>7</v>
      </c>
      <c r="O4" s="37">
        <f>E4+G4+I4+K4+M4</f>
        <v>756</v>
      </c>
      <c r="P4" s="38">
        <f>RANK(O4,O$4:O$28)</f>
        <v>1</v>
      </c>
      <c r="Q4" s="12"/>
      <c r="R4" s="53"/>
      <c r="S4" s="39">
        <f t="shared" ref="S4:S35" si="0">RANK(O4,O$4:O$61)</f>
        <v>6</v>
      </c>
      <c r="U4" s="101">
        <f>R29</f>
        <v>5</v>
      </c>
      <c r="V4" s="100">
        <f>A29</f>
        <v>3</v>
      </c>
      <c r="W4" s="100" t="str">
        <f>B29</f>
        <v>Heidrun</v>
      </c>
      <c r="X4" s="101">
        <f>O29</f>
        <v>763</v>
      </c>
      <c r="Y4" s="101">
        <f>Q23</f>
        <v>1</v>
      </c>
      <c r="Z4" s="100">
        <f>A23</f>
        <v>2</v>
      </c>
      <c r="AA4" s="100" t="str">
        <f>B23</f>
        <v>BE-ton</v>
      </c>
      <c r="AB4" s="101">
        <f>O23</f>
        <v>526</v>
      </c>
      <c r="AC4" s="101">
        <f>P4</f>
        <v>1</v>
      </c>
      <c r="AD4" s="100">
        <f>A4</f>
        <v>1</v>
      </c>
      <c r="AE4" s="100" t="str">
        <f>B4</f>
        <v>L.I.M</v>
      </c>
      <c r="AF4" s="101">
        <f>O4</f>
        <v>756</v>
      </c>
    </row>
    <row r="5" spans="1:32" x14ac:dyDescent="0.2">
      <c r="A5" s="4">
        <f>Sjak!A12</f>
        <v>10</v>
      </c>
      <c r="B5" s="5" t="str">
        <f>Sjak!B12</f>
        <v>Rubisko</v>
      </c>
      <c r="C5" s="123" t="str">
        <f>Sjak!C12</f>
        <v>K</v>
      </c>
      <c r="D5" s="123"/>
      <c r="E5" s="13">
        <f>Dagløb!C12</f>
        <v>243</v>
      </c>
      <c r="F5" s="124">
        <f>Dagløb!D12</f>
        <v>18</v>
      </c>
      <c r="G5" s="13">
        <f>'Hemmelig opgave'!C12</f>
        <v>147</v>
      </c>
      <c r="H5" s="124">
        <f>'Hemmelig opgave'!D12</f>
        <v>17</v>
      </c>
      <c r="I5" s="125">
        <f>Natløb!C12</f>
        <v>45</v>
      </c>
      <c r="J5" s="126">
        <f>Natløb!D12</f>
        <v>39</v>
      </c>
      <c r="K5" s="4">
        <f>'O-løb'!C12</f>
        <v>58</v>
      </c>
      <c r="L5" s="47">
        <f>'O-løb'!D12</f>
        <v>42</v>
      </c>
      <c r="M5" s="128">
        <f>Forhindringsbane!C12</f>
        <v>45</v>
      </c>
      <c r="N5" s="126">
        <f>Forhindringsbane!D12</f>
        <v>37</v>
      </c>
      <c r="O5" s="37">
        <f t="shared" ref="O5:O28" si="1">E5+G5+I5+K5+M5</f>
        <v>538</v>
      </c>
      <c r="P5" s="38">
        <f t="shared" ref="P5:P28" si="2">RANK(O5,O$4:O$28)</f>
        <v>12</v>
      </c>
      <c r="Q5" s="12"/>
      <c r="R5" s="12"/>
      <c r="S5" s="39">
        <f t="shared" si="0"/>
        <v>27</v>
      </c>
      <c r="U5" s="101">
        <f t="shared" ref="U5:U29" si="3">R30</f>
        <v>3</v>
      </c>
      <c r="V5" s="100">
        <f t="shared" ref="V5:W5" si="4">A30</f>
        <v>4</v>
      </c>
      <c r="W5" s="100" t="str">
        <f t="shared" si="4"/>
        <v>Bacon</v>
      </c>
      <c r="X5" s="101">
        <f t="shared" ref="X5:X29" si="5">O30</f>
        <v>850</v>
      </c>
      <c r="Y5" s="101">
        <f t="shared" ref="Y5:Y9" si="6">Q24</f>
        <v>3</v>
      </c>
      <c r="Z5" s="100">
        <f t="shared" ref="Z5:AA5" si="7">A24</f>
        <v>12</v>
      </c>
      <c r="AA5" s="100" t="str">
        <f t="shared" si="7"/>
        <v>Lady</v>
      </c>
      <c r="AB5" s="101">
        <f t="shared" ref="AB5:AB9" si="8">O24</f>
        <v>430</v>
      </c>
      <c r="AC5" s="101">
        <f t="shared" ref="AC5:AC28" si="9">P5</f>
        <v>12</v>
      </c>
      <c r="AD5" s="100">
        <f t="shared" ref="AD5:AD28" si="10">A5</f>
        <v>10</v>
      </c>
      <c r="AE5" s="100" t="str">
        <f t="shared" ref="AE5:AE28" si="11">B5</f>
        <v>Rubisko</v>
      </c>
      <c r="AF5" s="101">
        <f t="shared" ref="AF5:AF28" si="12">O5</f>
        <v>538</v>
      </c>
    </row>
    <row r="6" spans="1:32" x14ac:dyDescent="0.2">
      <c r="A6" s="4">
        <f>Sjak!A15</f>
        <v>13</v>
      </c>
      <c r="B6" s="5" t="str">
        <f>Sjak!B15</f>
        <v>Non_Refert</v>
      </c>
      <c r="C6" s="123" t="str">
        <f>Sjak!C15</f>
        <v>K</v>
      </c>
      <c r="D6" s="123" t="str">
        <f>Sjak!D15</f>
        <v>03UM054</v>
      </c>
      <c r="E6" s="13">
        <f>Dagløb!C15</f>
        <v>218</v>
      </c>
      <c r="F6" s="124">
        <f>Dagløb!D15</f>
        <v>31</v>
      </c>
      <c r="G6" s="13">
        <f>'Hemmelig opgave'!C15</f>
        <v>84</v>
      </c>
      <c r="H6" s="124">
        <f>'Hemmelig opgave'!D15</f>
        <v>50</v>
      </c>
      <c r="I6" s="125">
        <f>Natløb!C15</f>
        <v>66</v>
      </c>
      <c r="J6" s="126">
        <f>Natløb!D15</f>
        <v>23</v>
      </c>
      <c r="K6" s="4">
        <f>'O-løb'!C15</f>
        <v>40</v>
      </c>
      <c r="L6" s="47">
        <f>'O-løb'!D15</f>
        <v>50</v>
      </c>
      <c r="M6" s="128">
        <f>Forhindringsbane!C15</f>
        <v>40</v>
      </c>
      <c r="N6" s="126">
        <f>Forhindringsbane!D15</f>
        <v>43</v>
      </c>
      <c r="O6" s="37">
        <f t="shared" si="1"/>
        <v>448</v>
      </c>
      <c r="P6" s="38">
        <f t="shared" si="2"/>
        <v>17</v>
      </c>
      <c r="Q6" s="12"/>
      <c r="R6" s="12"/>
      <c r="S6" s="39">
        <f t="shared" si="0"/>
        <v>42</v>
      </c>
      <c r="U6" s="101">
        <f t="shared" si="3"/>
        <v>23</v>
      </c>
      <c r="V6" s="100">
        <f t="shared" ref="V6:W6" si="13">A31</f>
        <v>5</v>
      </c>
      <c r="W6" s="100" t="str">
        <f t="shared" si="13"/>
        <v>CK</v>
      </c>
      <c r="X6" s="101">
        <f t="shared" si="5"/>
        <v>472</v>
      </c>
      <c r="Y6" s="101">
        <f t="shared" si="6"/>
        <v>2</v>
      </c>
      <c r="Z6" s="100">
        <f t="shared" ref="Z6:AA6" si="14">A25</f>
        <v>16</v>
      </c>
      <c r="AA6" s="100" t="str">
        <f t="shared" si="14"/>
        <v>Afrodites disciple</v>
      </c>
      <c r="AB6" s="101">
        <f t="shared" si="8"/>
        <v>480</v>
      </c>
      <c r="AC6" s="101">
        <f t="shared" si="9"/>
        <v>17</v>
      </c>
      <c r="AD6" s="100">
        <f t="shared" si="10"/>
        <v>13</v>
      </c>
      <c r="AE6" s="100" t="str">
        <f t="shared" si="11"/>
        <v>Non_Refert</v>
      </c>
      <c r="AF6" s="101">
        <f t="shared" si="12"/>
        <v>448</v>
      </c>
    </row>
    <row r="7" spans="1:32" x14ac:dyDescent="0.2">
      <c r="A7" s="4">
        <f>Sjak!A16</f>
        <v>14</v>
      </c>
      <c r="B7" s="5" t="str">
        <f>Sjak!B16</f>
        <v>SSKK</v>
      </c>
      <c r="C7" s="123" t="str">
        <f>Sjak!C16</f>
        <v>K</v>
      </c>
      <c r="D7" s="123" t="str">
        <f>Sjak!D16</f>
        <v>03SM172</v>
      </c>
      <c r="E7" s="13">
        <f>Dagløb!C16</f>
        <v>228</v>
      </c>
      <c r="F7" s="124">
        <f>Dagløb!D16</f>
        <v>25</v>
      </c>
      <c r="G7" s="13">
        <f>'Hemmelig opgave'!C16</f>
        <v>155</v>
      </c>
      <c r="H7" s="124">
        <f>'Hemmelig opgave'!D16</f>
        <v>11</v>
      </c>
      <c r="I7" s="125">
        <f>Natløb!C16</f>
        <v>51</v>
      </c>
      <c r="J7" s="126">
        <f>Natløb!D16</f>
        <v>33</v>
      </c>
      <c r="K7" s="4">
        <f>'O-løb'!C16</f>
        <v>100</v>
      </c>
      <c r="L7" s="47">
        <f>'O-løb'!D16</f>
        <v>15</v>
      </c>
      <c r="M7" s="128">
        <f>Forhindringsbane!C16</f>
        <v>92</v>
      </c>
      <c r="N7" s="126">
        <f>Forhindringsbane!D16</f>
        <v>3</v>
      </c>
      <c r="O7" s="37">
        <f t="shared" si="1"/>
        <v>626</v>
      </c>
      <c r="P7" s="38">
        <f t="shared" si="2"/>
        <v>7</v>
      </c>
      <c r="Q7" s="12"/>
      <c r="R7" s="12"/>
      <c r="S7" s="39">
        <f t="shared" si="0"/>
        <v>15</v>
      </c>
      <c r="U7" s="101">
        <f t="shared" si="3"/>
        <v>6</v>
      </c>
      <c r="V7" s="100">
        <f t="shared" ref="V7:W7" si="15">A32</f>
        <v>6</v>
      </c>
      <c r="W7" s="100" t="str">
        <f t="shared" si="15"/>
        <v>Casper og de unge drenge</v>
      </c>
      <c r="X7" s="101">
        <f t="shared" si="5"/>
        <v>705</v>
      </c>
      <c r="Y7" s="101">
        <f t="shared" si="6"/>
        <v>5</v>
      </c>
      <c r="Z7" s="100">
        <f t="shared" ref="Z7:AA7" si="16">A26</f>
        <v>19</v>
      </c>
      <c r="AA7" s="100" t="str">
        <f t="shared" si="16"/>
        <v>Mor Muuh</v>
      </c>
      <c r="AB7" s="101">
        <f t="shared" si="8"/>
        <v>375</v>
      </c>
      <c r="AC7" s="101">
        <f t="shared" si="9"/>
        <v>7</v>
      </c>
      <c r="AD7" s="100">
        <f t="shared" si="10"/>
        <v>14</v>
      </c>
      <c r="AE7" s="100" t="str">
        <f t="shared" si="11"/>
        <v>SSKK</v>
      </c>
      <c r="AF7" s="101">
        <f t="shared" si="12"/>
        <v>626</v>
      </c>
    </row>
    <row r="8" spans="1:32" x14ac:dyDescent="0.2">
      <c r="A8" s="4">
        <f>Sjak!A17</f>
        <v>15</v>
      </c>
      <c r="B8" s="5" t="str">
        <f>Sjak!B17</f>
        <v>Team Korinth (UDGÅET)</v>
      </c>
      <c r="C8" s="123" t="str">
        <f>Sjak!C17</f>
        <v>K</v>
      </c>
      <c r="D8" s="123"/>
      <c r="E8" s="13">
        <f>Dagløb!C17</f>
        <v>0</v>
      </c>
      <c r="F8" s="124">
        <f>Dagløb!D17</f>
        <v>58</v>
      </c>
      <c r="G8" s="13">
        <f>'Hemmelig opgave'!C17</f>
        <v>0</v>
      </c>
      <c r="H8" s="124">
        <f>'Hemmelig opgave'!D17</f>
        <v>58</v>
      </c>
      <c r="I8" s="125">
        <f>Natløb!C17</f>
        <v>0</v>
      </c>
      <c r="J8" s="126">
        <f>Natløb!D17</f>
        <v>55</v>
      </c>
      <c r="K8" s="4">
        <f>'O-løb'!C17</f>
        <v>0</v>
      </c>
      <c r="L8" s="47">
        <f>'O-løb'!D17</f>
        <v>58</v>
      </c>
      <c r="M8" s="128">
        <f>Forhindringsbane!C17</f>
        <v>0</v>
      </c>
      <c r="N8" s="126">
        <f>Forhindringsbane!D17</f>
        <v>56</v>
      </c>
      <c r="O8" s="37">
        <f t="shared" si="1"/>
        <v>0</v>
      </c>
      <c r="P8" s="38">
        <f t="shared" si="2"/>
        <v>25</v>
      </c>
      <c r="Q8" s="12"/>
      <c r="R8" s="12"/>
      <c r="S8" s="39">
        <f t="shared" si="0"/>
        <v>58</v>
      </c>
      <c r="U8" s="101">
        <f t="shared" si="3"/>
        <v>27</v>
      </c>
      <c r="V8" s="100">
        <f t="shared" ref="V8:W8" si="17">A33</f>
        <v>7</v>
      </c>
      <c r="W8" s="100" t="str">
        <f t="shared" si="17"/>
        <v>TKM</v>
      </c>
      <c r="X8" s="101">
        <f t="shared" si="5"/>
        <v>405</v>
      </c>
      <c r="Y8" s="101">
        <f t="shared" si="6"/>
        <v>6</v>
      </c>
      <c r="Z8" s="100">
        <f t="shared" ref="Z8:AA8" si="18">A27</f>
        <v>35</v>
      </c>
      <c r="AA8" s="100" t="str">
        <f t="shared" si="18"/>
        <v>Gimekön (2 PRS)</v>
      </c>
      <c r="AB8" s="101">
        <f t="shared" si="8"/>
        <v>332</v>
      </c>
      <c r="AC8" s="101">
        <f t="shared" si="9"/>
        <v>25</v>
      </c>
      <c r="AD8" s="100">
        <f t="shared" si="10"/>
        <v>15</v>
      </c>
      <c r="AE8" s="100" t="str">
        <f t="shared" si="11"/>
        <v>Team Korinth (UDGÅET)</v>
      </c>
      <c r="AF8" s="101">
        <f t="shared" si="12"/>
        <v>0</v>
      </c>
    </row>
    <row r="9" spans="1:32" x14ac:dyDescent="0.2">
      <c r="A9" s="4">
        <f>Sjak!A19</f>
        <v>17</v>
      </c>
      <c r="B9" s="5" t="str">
        <f>Sjak!B19</f>
        <v>TOP</v>
      </c>
      <c r="C9" s="123" t="str">
        <f>Sjak!C19</f>
        <v>K</v>
      </c>
      <c r="D9" s="123" t="str">
        <f>Sjak!D19</f>
        <v>03SM008</v>
      </c>
      <c r="E9" s="13">
        <f>Dagløb!C19</f>
        <v>219</v>
      </c>
      <c r="F9" s="124">
        <f>Dagløb!D19</f>
        <v>30</v>
      </c>
      <c r="G9" s="13">
        <f>'Hemmelig opgave'!C19</f>
        <v>97</v>
      </c>
      <c r="H9" s="124">
        <f>'Hemmelig opgave'!D19</f>
        <v>46</v>
      </c>
      <c r="I9" s="125">
        <f>Natløb!C19</f>
        <v>68</v>
      </c>
      <c r="J9" s="126">
        <f>Natløb!D19</f>
        <v>22</v>
      </c>
      <c r="K9" s="4">
        <f>'O-løb'!C19</f>
        <v>149</v>
      </c>
      <c r="L9" s="47">
        <f>'O-løb'!D19</f>
        <v>2</v>
      </c>
      <c r="M9" s="128">
        <f>Forhindringsbane!C19</f>
        <v>87</v>
      </c>
      <c r="N9" s="126">
        <f>Forhindringsbane!D19</f>
        <v>7</v>
      </c>
      <c r="O9" s="37">
        <f t="shared" si="1"/>
        <v>620</v>
      </c>
      <c r="P9" s="38">
        <f t="shared" si="2"/>
        <v>8</v>
      </c>
      <c r="Q9" s="12"/>
      <c r="R9" s="12"/>
      <c r="S9" s="39">
        <f t="shared" si="0"/>
        <v>17</v>
      </c>
      <c r="U9" s="101">
        <f t="shared" si="3"/>
        <v>22</v>
      </c>
      <c r="V9" s="100">
        <f t="shared" ref="V9:W9" si="19">A34</f>
        <v>8</v>
      </c>
      <c r="W9" s="100" t="str">
        <f t="shared" si="19"/>
        <v>Warriors of Orion (2 PRS)</v>
      </c>
      <c r="X9" s="101">
        <f t="shared" si="5"/>
        <v>475</v>
      </c>
      <c r="Y9" s="101">
        <f t="shared" si="6"/>
        <v>4</v>
      </c>
      <c r="Z9" s="100">
        <f t="shared" ref="Z9:AA9" si="20">A28</f>
        <v>46</v>
      </c>
      <c r="AA9" s="100" t="str">
        <f t="shared" si="20"/>
        <v>Team Awesome</v>
      </c>
      <c r="AB9" s="101">
        <f t="shared" si="8"/>
        <v>425</v>
      </c>
      <c r="AC9" s="101">
        <f t="shared" si="9"/>
        <v>8</v>
      </c>
      <c r="AD9" s="100">
        <f t="shared" si="10"/>
        <v>17</v>
      </c>
      <c r="AE9" s="100" t="str">
        <f t="shared" si="11"/>
        <v>TOP</v>
      </c>
      <c r="AF9" s="101">
        <f t="shared" si="12"/>
        <v>620</v>
      </c>
    </row>
    <row r="10" spans="1:32" x14ac:dyDescent="0.2">
      <c r="A10" s="4">
        <f>Sjak!A22</f>
        <v>20</v>
      </c>
      <c r="B10" s="5" t="str">
        <f>Sjak!B22</f>
        <v>Syncro</v>
      </c>
      <c r="C10" s="123" t="str">
        <f>Sjak!C22</f>
        <v>K</v>
      </c>
      <c r="D10" s="123"/>
      <c r="E10" s="13">
        <f>Dagløb!C22</f>
        <v>265</v>
      </c>
      <c r="F10" s="124">
        <f>Dagløb!D22</f>
        <v>14</v>
      </c>
      <c r="G10" s="13">
        <f>'Hemmelig opgave'!C22</f>
        <v>191</v>
      </c>
      <c r="H10" s="124">
        <f>'Hemmelig opgave'!D22</f>
        <v>5</v>
      </c>
      <c r="I10" s="125">
        <f>Natløb!C22</f>
        <v>77</v>
      </c>
      <c r="J10" s="126">
        <f>Natløb!D22</f>
        <v>14</v>
      </c>
      <c r="K10" s="4">
        <f>'O-løb'!C22</f>
        <v>89</v>
      </c>
      <c r="L10" s="47">
        <f>'O-løb'!D22</f>
        <v>23</v>
      </c>
      <c r="M10" s="128">
        <f>Forhindringsbane!C22</f>
        <v>78</v>
      </c>
      <c r="N10" s="126">
        <f>Forhindringsbane!D22</f>
        <v>12</v>
      </c>
      <c r="O10" s="37">
        <f t="shared" si="1"/>
        <v>700</v>
      </c>
      <c r="P10" s="38">
        <f t="shared" si="2"/>
        <v>2</v>
      </c>
      <c r="Q10" s="12"/>
      <c r="R10" s="12"/>
      <c r="S10" s="39">
        <f t="shared" si="0"/>
        <v>9</v>
      </c>
      <c r="U10" s="101">
        <f t="shared" si="3"/>
        <v>13</v>
      </c>
      <c r="V10" s="100">
        <f t="shared" ref="V10:W10" si="21">A35</f>
        <v>9</v>
      </c>
      <c r="W10" s="100" t="str">
        <f t="shared" si="21"/>
        <v>AALM</v>
      </c>
      <c r="X10" s="101">
        <f t="shared" si="5"/>
        <v>584</v>
      </c>
      <c r="Y10" s="101"/>
      <c r="Z10" s="100"/>
      <c r="AA10" s="100"/>
      <c r="AB10" s="101"/>
      <c r="AC10" s="101">
        <f t="shared" si="9"/>
        <v>2</v>
      </c>
      <c r="AD10" s="100">
        <f t="shared" si="10"/>
        <v>20</v>
      </c>
      <c r="AE10" s="100" t="str">
        <f t="shared" si="11"/>
        <v>Syncro</v>
      </c>
      <c r="AF10" s="101">
        <f t="shared" si="12"/>
        <v>700</v>
      </c>
    </row>
    <row r="11" spans="1:32" x14ac:dyDescent="0.2">
      <c r="A11" s="4">
        <f>Sjak!A25</f>
        <v>23</v>
      </c>
      <c r="B11" s="5" t="str">
        <f>Sjak!B25</f>
        <v>Nissebanden og Fynboen</v>
      </c>
      <c r="C11" s="123" t="str">
        <f>Sjak!C25</f>
        <v>K</v>
      </c>
      <c r="D11" s="123"/>
      <c r="E11" s="13">
        <f>Dagløb!C25</f>
        <v>300</v>
      </c>
      <c r="F11" s="124">
        <f>Dagløb!D25</f>
        <v>8</v>
      </c>
      <c r="G11" s="13">
        <f>'Hemmelig opgave'!C25</f>
        <v>136</v>
      </c>
      <c r="H11" s="124">
        <f>'Hemmelig opgave'!D25</f>
        <v>24</v>
      </c>
      <c r="I11" s="125">
        <f>Natløb!C25</f>
        <v>60</v>
      </c>
      <c r="J11" s="126">
        <f>Natløb!D25</f>
        <v>26</v>
      </c>
      <c r="K11" s="4">
        <f>'O-løb'!C25</f>
        <v>71</v>
      </c>
      <c r="L11" s="47">
        <f>'O-løb'!D25</f>
        <v>31</v>
      </c>
      <c r="M11" s="128">
        <f>Forhindringsbane!C25</f>
        <v>69</v>
      </c>
      <c r="N11" s="126">
        <f>Forhindringsbane!D25</f>
        <v>21</v>
      </c>
      <c r="O11" s="37">
        <f t="shared" si="1"/>
        <v>636</v>
      </c>
      <c r="P11" s="38">
        <f t="shared" si="2"/>
        <v>6</v>
      </c>
      <c r="Q11" s="82"/>
      <c r="R11" s="12"/>
      <c r="S11" s="39">
        <f t="shared" si="0"/>
        <v>14</v>
      </c>
      <c r="U11" s="101">
        <f t="shared" si="3"/>
        <v>2</v>
      </c>
      <c r="V11" s="100">
        <f t="shared" ref="V11:W11" si="22">A36</f>
        <v>11</v>
      </c>
      <c r="W11" s="100" t="str">
        <f t="shared" si="22"/>
        <v>Dr. Tranquilizer &amp; Sønner</v>
      </c>
      <c r="X11" s="101">
        <f t="shared" si="5"/>
        <v>893</v>
      </c>
      <c r="Y11" s="101"/>
      <c r="Z11" s="100"/>
      <c r="AA11" s="100"/>
      <c r="AB11" s="101"/>
      <c r="AC11" s="101">
        <f t="shared" si="9"/>
        <v>6</v>
      </c>
      <c r="AD11" s="100">
        <f t="shared" si="10"/>
        <v>23</v>
      </c>
      <c r="AE11" s="100" t="str">
        <f t="shared" si="11"/>
        <v>Nissebanden og Fynboen</v>
      </c>
      <c r="AF11" s="101">
        <f t="shared" si="12"/>
        <v>636</v>
      </c>
    </row>
    <row r="12" spans="1:32" x14ac:dyDescent="0.2">
      <c r="A12" s="4">
        <f>Sjak!A26</f>
        <v>24</v>
      </c>
      <c r="B12" s="5" t="str">
        <f>Sjak!B26</f>
        <v>Vibrio</v>
      </c>
      <c r="C12" s="123" t="str">
        <f>Sjak!C26</f>
        <v>K</v>
      </c>
      <c r="D12" s="123"/>
      <c r="E12" s="13">
        <f>Dagløb!C26</f>
        <v>197</v>
      </c>
      <c r="F12" s="124">
        <f>Dagløb!D26</f>
        <v>37</v>
      </c>
      <c r="G12" s="13">
        <f>'Hemmelig opgave'!C26</f>
        <v>186</v>
      </c>
      <c r="H12" s="124">
        <f>'Hemmelig opgave'!D26</f>
        <v>8</v>
      </c>
      <c r="I12" s="125">
        <f>Natløb!C26</f>
        <v>81</v>
      </c>
      <c r="J12" s="126">
        <f>Natløb!D26</f>
        <v>10</v>
      </c>
      <c r="K12" s="4">
        <f>'O-løb'!C26</f>
        <v>82</v>
      </c>
      <c r="L12" s="47">
        <f>'O-løb'!D26</f>
        <v>25</v>
      </c>
      <c r="M12" s="128">
        <f>Forhindringsbane!C26</f>
        <v>58</v>
      </c>
      <c r="N12" s="126">
        <f>Forhindringsbane!D26</f>
        <v>26</v>
      </c>
      <c r="O12" s="37">
        <f t="shared" si="1"/>
        <v>604</v>
      </c>
      <c r="P12" s="38">
        <f t="shared" si="2"/>
        <v>10</v>
      </c>
      <c r="Q12" s="12"/>
      <c r="R12" s="12"/>
      <c r="S12" s="39">
        <f t="shared" si="0"/>
        <v>20</v>
      </c>
      <c r="U12" s="101">
        <f t="shared" si="3"/>
        <v>25</v>
      </c>
      <c r="V12" s="100">
        <f t="shared" ref="V12:W12" si="23">A37</f>
        <v>18</v>
      </c>
      <c r="W12" s="100" t="str">
        <f t="shared" si="23"/>
        <v>Mig og Morten</v>
      </c>
      <c r="X12" s="101">
        <f t="shared" si="5"/>
        <v>470</v>
      </c>
      <c r="Y12" s="101"/>
      <c r="Z12" s="100"/>
      <c r="AA12" s="100"/>
      <c r="AB12" s="101"/>
      <c r="AC12" s="101">
        <f t="shared" si="9"/>
        <v>10</v>
      </c>
      <c r="AD12" s="100">
        <f t="shared" si="10"/>
        <v>24</v>
      </c>
      <c r="AE12" s="100" t="str">
        <f t="shared" si="11"/>
        <v>Vibrio</v>
      </c>
      <c r="AF12" s="101">
        <f t="shared" si="12"/>
        <v>604</v>
      </c>
    </row>
    <row r="13" spans="1:32" x14ac:dyDescent="0.2">
      <c r="A13" s="4">
        <f>Sjak!A27</f>
        <v>25</v>
      </c>
      <c r="B13" s="5" t="str">
        <f>Sjak!B27</f>
        <v>Klonalitakipe</v>
      </c>
      <c r="C13" s="123" t="str">
        <f>Sjak!C27</f>
        <v>K</v>
      </c>
      <c r="D13" s="123" t="str">
        <f>Sjak!D27</f>
        <v>03SM184</v>
      </c>
      <c r="E13" s="13">
        <f>Dagløb!C27</f>
        <v>208</v>
      </c>
      <c r="F13" s="124">
        <f>Dagløb!D27</f>
        <v>34</v>
      </c>
      <c r="G13" s="13">
        <f>'Hemmelig opgave'!C27</f>
        <v>132</v>
      </c>
      <c r="H13" s="124">
        <f>'Hemmelig opgave'!D27</f>
        <v>27</v>
      </c>
      <c r="I13" s="125">
        <f>Natløb!C27</f>
        <v>25</v>
      </c>
      <c r="J13" s="126">
        <f>Natløb!D27</f>
        <v>53</v>
      </c>
      <c r="K13" s="4">
        <f>'O-løb'!C27</f>
        <v>101</v>
      </c>
      <c r="L13" s="47">
        <f>'O-løb'!D27</f>
        <v>13</v>
      </c>
      <c r="M13" s="128">
        <f>Forhindringsbane!C27</f>
        <v>84</v>
      </c>
      <c r="N13" s="126">
        <f>Forhindringsbane!D27</f>
        <v>10</v>
      </c>
      <c r="O13" s="37">
        <f t="shared" si="1"/>
        <v>550</v>
      </c>
      <c r="P13" s="38">
        <f t="shared" si="2"/>
        <v>11</v>
      </c>
      <c r="Q13" s="12"/>
      <c r="R13" s="12"/>
      <c r="S13" s="39">
        <f t="shared" si="0"/>
        <v>26</v>
      </c>
      <c r="U13" s="101">
        <f t="shared" si="3"/>
        <v>15</v>
      </c>
      <c r="V13" s="100">
        <f t="shared" ref="V13:W13" si="24">A38</f>
        <v>21</v>
      </c>
      <c r="W13" s="100" t="str">
        <f t="shared" si="24"/>
        <v>Familen Danmark</v>
      </c>
      <c r="X13" s="101">
        <f t="shared" si="5"/>
        <v>551</v>
      </c>
      <c r="Y13" s="101"/>
      <c r="Z13" s="100"/>
      <c r="AA13" s="100"/>
      <c r="AB13" s="101"/>
      <c r="AC13" s="101">
        <f t="shared" si="9"/>
        <v>11</v>
      </c>
      <c r="AD13" s="100">
        <f t="shared" si="10"/>
        <v>25</v>
      </c>
      <c r="AE13" s="100" t="str">
        <f t="shared" si="11"/>
        <v>Klonalitakipe</v>
      </c>
      <c r="AF13" s="101">
        <f t="shared" si="12"/>
        <v>550</v>
      </c>
    </row>
    <row r="14" spans="1:32" x14ac:dyDescent="0.2">
      <c r="A14" s="4">
        <f>Sjak!A28</f>
        <v>26</v>
      </c>
      <c r="B14" s="5" t="str">
        <f>Sjak!B28</f>
        <v>GRIP</v>
      </c>
      <c r="C14" s="123" t="str">
        <f>Sjak!C28</f>
        <v>K</v>
      </c>
      <c r="D14" s="123"/>
      <c r="E14" s="13">
        <f>Dagløb!C28</f>
        <v>272</v>
      </c>
      <c r="F14" s="124">
        <f>Dagløb!D28</f>
        <v>10</v>
      </c>
      <c r="G14" s="13">
        <f>'Hemmelig opgave'!C28</f>
        <v>156</v>
      </c>
      <c r="H14" s="124">
        <f>'Hemmelig opgave'!D28</f>
        <v>10</v>
      </c>
      <c r="I14" s="125">
        <f>Natløb!C28</f>
        <v>83</v>
      </c>
      <c r="J14" s="126">
        <f>Natløb!D28</f>
        <v>9</v>
      </c>
      <c r="K14" s="4">
        <f>'O-løb'!C28</f>
        <v>94</v>
      </c>
      <c r="L14" s="47">
        <f>'O-løb'!D28</f>
        <v>19</v>
      </c>
      <c r="M14" s="128">
        <f>Forhindringsbane!C28</f>
        <v>88</v>
      </c>
      <c r="N14" s="126">
        <f>Forhindringsbane!D28</f>
        <v>6</v>
      </c>
      <c r="O14" s="37">
        <f t="shared" si="1"/>
        <v>693</v>
      </c>
      <c r="P14" s="38">
        <f t="shared" si="2"/>
        <v>3</v>
      </c>
      <c r="Q14" s="12"/>
      <c r="R14" s="12"/>
      <c r="S14" s="39">
        <f t="shared" si="0"/>
        <v>10</v>
      </c>
      <c r="U14" s="101">
        <f t="shared" si="3"/>
        <v>11</v>
      </c>
      <c r="V14" s="100">
        <f t="shared" ref="V14:W14" si="25">A39</f>
        <v>22</v>
      </c>
      <c r="W14" s="100" t="str">
        <f t="shared" si="25"/>
        <v>Australopithecus</v>
      </c>
      <c r="X14" s="101">
        <f t="shared" si="5"/>
        <v>592</v>
      </c>
      <c r="Y14" s="101"/>
      <c r="Z14" s="100"/>
      <c r="AA14" s="100"/>
      <c r="AB14" s="101"/>
      <c r="AC14" s="101">
        <f t="shared" si="9"/>
        <v>3</v>
      </c>
      <c r="AD14" s="100">
        <f t="shared" si="10"/>
        <v>26</v>
      </c>
      <c r="AE14" s="100" t="str">
        <f t="shared" si="11"/>
        <v>GRIP</v>
      </c>
      <c r="AF14" s="101">
        <f t="shared" si="12"/>
        <v>693</v>
      </c>
    </row>
    <row r="15" spans="1:32" x14ac:dyDescent="0.2">
      <c r="A15" s="4">
        <f>Sjak!A32</f>
        <v>30</v>
      </c>
      <c r="B15" s="5" t="str">
        <f>Sjak!B32</f>
        <v>Mandemarietoftgaard</v>
      </c>
      <c r="C15" s="123" t="str">
        <f>Sjak!C32</f>
        <v>K</v>
      </c>
      <c r="D15" s="123"/>
      <c r="E15" s="13">
        <f>Dagløb!C32</f>
        <v>270</v>
      </c>
      <c r="F15" s="124">
        <f>Dagløb!D32</f>
        <v>11</v>
      </c>
      <c r="G15" s="13">
        <f>'Hemmelig opgave'!C32</f>
        <v>97</v>
      </c>
      <c r="H15" s="124">
        <f>'Hemmelig opgave'!D32</f>
        <v>46</v>
      </c>
      <c r="I15" s="125">
        <f>Natløb!C32</f>
        <v>80</v>
      </c>
      <c r="J15" s="126">
        <f>Natløb!D32</f>
        <v>12</v>
      </c>
      <c r="K15" s="4">
        <f>'O-løb'!C32</f>
        <v>97</v>
      </c>
      <c r="L15" s="47">
        <f>'O-løb'!D32</f>
        <v>18</v>
      </c>
      <c r="M15" s="128">
        <f>Forhindringsbane!C32</f>
        <v>66</v>
      </c>
      <c r="N15" s="126">
        <f>Forhindringsbane!D32</f>
        <v>22</v>
      </c>
      <c r="O15" s="37">
        <f t="shared" si="1"/>
        <v>610</v>
      </c>
      <c r="P15" s="38">
        <f t="shared" si="2"/>
        <v>9</v>
      </c>
      <c r="Q15" s="12"/>
      <c r="R15" s="12"/>
      <c r="S15" s="39">
        <f t="shared" si="0"/>
        <v>18</v>
      </c>
      <c r="U15" s="101">
        <f t="shared" si="3"/>
        <v>17</v>
      </c>
      <c r="V15" s="100">
        <f t="shared" ref="V15:W15" si="26">A40</f>
        <v>27</v>
      </c>
      <c r="W15" s="100" t="str">
        <f t="shared" si="26"/>
        <v>Erectus</v>
      </c>
      <c r="X15" s="101">
        <f t="shared" si="5"/>
        <v>524</v>
      </c>
      <c r="Y15" s="101"/>
      <c r="Z15" s="100"/>
      <c r="AA15" s="100"/>
      <c r="AB15" s="101"/>
      <c r="AC15" s="101">
        <f t="shared" si="9"/>
        <v>9</v>
      </c>
      <c r="AD15" s="100">
        <f t="shared" si="10"/>
        <v>30</v>
      </c>
      <c r="AE15" s="100" t="str">
        <f t="shared" si="11"/>
        <v>Mandemarietoftgaard</v>
      </c>
      <c r="AF15" s="101">
        <f t="shared" si="12"/>
        <v>610</v>
      </c>
    </row>
    <row r="16" spans="1:32" x14ac:dyDescent="0.2">
      <c r="A16" s="4">
        <f>Sjak!A33</f>
        <v>31</v>
      </c>
      <c r="B16" s="5" t="str">
        <f>Sjak!B33</f>
        <v>KÜHL</v>
      </c>
      <c r="C16" s="123" t="str">
        <f>Sjak!C33</f>
        <v>K</v>
      </c>
      <c r="D16" s="123"/>
      <c r="E16" s="13">
        <f>Dagløb!C33</f>
        <v>229</v>
      </c>
      <c r="F16" s="124">
        <f>Dagløb!D33</f>
        <v>24</v>
      </c>
      <c r="G16" s="13">
        <f>'Hemmelig opgave'!C33</f>
        <v>151</v>
      </c>
      <c r="H16" s="124">
        <f>'Hemmelig opgave'!D33</f>
        <v>15</v>
      </c>
      <c r="I16" s="125">
        <f>Natløb!C33</f>
        <v>59</v>
      </c>
      <c r="J16" s="126">
        <f>Natløb!D33</f>
        <v>28</v>
      </c>
      <c r="K16" s="4">
        <f>'O-løb'!C33</f>
        <v>110</v>
      </c>
      <c r="L16" s="47">
        <f>'O-løb'!D33</f>
        <v>11</v>
      </c>
      <c r="M16" s="128">
        <f>Forhindringsbane!C33</f>
        <v>100</v>
      </c>
      <c r="N16" s="126">
        <f>Forhindringsbane!D33</f>
        <v>1</v>
      </c>
      <c r="O16" s="37">
        <f t="shared" si="1"/>
        <v>649</v>
      </c>
      <c r="P16" s="38">
        <f t="shared" si="2"/>
        <v>5</v>
      </c>
      <c r="Q16" s="12"/>
      <c r="R16" s="12"/>
      <c r="S16" s="39">
        <f t="shared" si="0"/>
        <v>13</v>
      </c>
      <c r="U16" s="101">
        <f t="shared" si="3"/>
        <v>16</v>
      </c>
      <c r="V16" s="100">
        <f t="shared" ref="V16:W16" si="27">A41</f>
        <v>28</v>
      </c>
      <c r="W16" s="100" t="str">
        <f t="shared" si="27"/>
        <v>Saiphsation</v>
      </c>
      <c r="X16" s="101">
        <f t="shared" si="5"/>
        <v>532</v>
      </c>
      <c r="Y16" s="101"/>
      <c r="Z16" s="100"/>
      <c r="AA16" s="100"/>
      <c r="AB16" s="101"/>
      <c r="AC16" s="101">
        <f t="shared" si="9"/>
        <v>5</v>
      </c>
      <c r="AD16" s="100">
        <f t="shared" si="10"/>
        <v>31</v>
      </c>
      <c r="AE16" s="100" t="str">
        <f t="shared" si="11"/>
        <v>KÜHL</v>
      </c>
      <c r="AF16" s="101">
        <f t="shared" si="12"/>
        <v>649</v>
      </c>
    </row>
    <row r="17" spans="1:32" x14ac:dyDescent="0.2">
      <c r="A17" s="4">
        <f>Sjak!A34</f>
        <v>32</v>
      </c>
      <c r="B17" s="5" t="str">
        <f>Sjak!B34</f>
        <v>RAR</v>
      </c>
      <c r="C17" s="123" t="str">
        <f>Sjak!C34</f>
        <v>K</v>
      </c>
      <c r="D17" s="123" t="str">
        <f>Sjak!D34</f>
        <v>03UM114</v>
      </c>
      <c r="E17" s="13">
        <f>Dagløb!C34</f>
        <v>202</v>
      </c>
      <c r="F17" s="124">
        <f>Dagløb!D34</f>
        <v>36</v>
      </c>
      <c r="G17" s="13">
        <f>'Hemmelig opgave'!C34</f>
        <v>111</v>
      </c>
      <c r="H17" s="124">
        <f>'Hemmelig opgave'!D34</f>
        <v>41</v>
      </c>
      <c r="I17" s="125">
        <f>Natløb!C34</f>
        <v>66</v>
      </c>
      <c r="J17" s="126">
        <f>Natløb!D34</f>
        <v>23</v>
      </c>
      <c r="K17" s="4">
        <f>'O-løb'!C34</f>
        <v>75</v>
      </c>
      <c r="L17" s="47">
        <f>'O-løb'!D34</f>
        <v>30</v>
      </c>
      <c r="M17" s="128">
        <f>Forhindringsbane!C34</f>
        <v>72</v>
      </c>
      <c r="N17" s="126">
        <f>Forhindringsbane!D34</f>
        <v>16</v>
      </c>
      <c r="O17" s="37">
        <f t="shared" si="1"/>
        <v>526</v>
      </c>
      <c r="P17" s="38">
        <f t="shared" si="2"/>
        <v>13</v>
      </c>
      <c r="Q17" s="12"/>
      <c r="R17" s="12"/>
      <c r="S17" s="39">
        <f t="shared" si="0"/>
        <v>29</v>
      </c>
      <c r="U17" s="101">
        <f t="shared" si="3"/>
        <v>32</v>
      </c>
      <c r="V17" s="100">
        <f t="shared" ref="V17:W17" si="28">A42</f>
        <v>29</v>
      </c>
      <c r="W17" s="100" t="str">
        <f t="shared" si="28"/>
        <v>Skøjteprinsesserne</v>
      </c>
      <c r="X17" s="101">
        <f t="shared" si="5"/>
        <v>341</v>
      </c>
      <c r="Y17" s="101"/>
      <c r="Z17" s="100"/>
      <c r="AA17" s="100"/>
      <c r="AB17" s="101"/>
      <c r="AC17" s="101">
        <f t="shared" si="9"/>
        <v>13</v>
      </c>
      <c r="AD17" s="100">
        <f t="shared" si="10"/>
        <v>32</v>
      </c>
      <c r="AE17" s="100" t="str">
        <f t="shared" si="11"/>
        <v>RAR</v>
      </c>
      <c r="AF17" s="101">
        <f t="shared" si="12"/>
        <v>526</v>
      </c>
    </row>
    <row r="18" spans="1:32" x14ac:dyDescent="0.2">
      <c r="A18" s="4">
        <f>Sjak!A35</f>
        <v>33</v>
      </c>
      <c r="B18" s="5" t="str">
        <f>Sjak!B35</f>
        <v>CK 2.0</v>
      </c>
      <c r="C18" s="123" t="str">
        <f>Sjak!C35</f>
        <v>K</v>
      </c>
      <c r="D18" s="123"/>
      <c r="E18" s="13">
        <f>Dagløb!C35</f>
        <v>130</v>
      </c>
      <c r="F18" s="124">
        <f>Dagløb!D35</f>
        <v>54</v>
      </c>
      <c r="G18" s="13">
        <f>'Hemmelig opgave'!C35</f>
        <v>115</v>
      </c>
      <c r="H18" s="124">
        <f>'Hemmelig opgave'!D35</f>
        <v>40</v>
      </c>
      <c r="I18" s="125">
        <f>Natløb!C35</f>
        <v>58</v>
      </c>
      <c r="J18" s="126">
        <f>Natløb!D35</f>
        <v>30</v>
      </c>
      <c r="K18" s="4">
        <f>'O-løb'!C35</f>
        <v>36</v>
      </c>
      <c r="L18" s="47">
        <f>'O-løb'!D35</f>
        <v>54</v>
      </c>
      <c r="M18" s="128">
        <f>Forhindringsbane!C35</f>
        <v>55</v>
      </c>
      <c r="N18" s="126">
        <f>Forhindringsbane!D35</f>
        <v>31</v>
      </c>
      <c r="O18" s="37">
        <f t="shared" si="1"/>
        <v>394</v>
      </c>
      <c r="P18" s="38">
        <f t="shared" si="2"/>
        <v>20</v>
      </c>
      <c r="Q18" s="12"/>
      <c r="R18" s="12"/>
      <c r="S18" s="39">
        <f t="shared" si="0"/>
        <v>47</v>
      </c>
      <c r="U18" s="101">
        <f t="shared" si="3"/>
        <v>18</v>
      </c>
      <c r="V18" s="100">
        <f t="shared" ref="V18:W18" si="29">A43</f>
        <v>34</v>
      </c>
      <c r="W18" s="100" t="str">
        <f t="shared" si="29"/>
        <v>Skjoldmøerne</v>
      </c>
      <c r="X18" s="101">
        <f t="shared" si="5"/>
        <v>502</v>
      </c>
      <c r="Y18" s="101"/>
      <c r="Z18" s="100"/>
      <c r="AA18" s="100"/>
      <c r="AB18" s="101"/>
      <c r="AC18" s="101">
        <f t="shared" si="9"/>
        <v>20</v>
      </c>
      <c r="AD18" s="100">
        <f t="shared" si="10"/>
        <v>33</v>
      </c>
      <c r="AE18" s="100" t="str">
        <f t="shared" si="11"/>
        <v>CK 2.0</v>
      </c>
      <c r="AF18" s="101">
        <f t="shared" si="12"/>
        <v>394</v>
      </c>
    </row>
    <row r="19" spans="1:32" x14ac:dyDescent="0.2">
      <c r="A19" s="4">
        <f>Sjak!A40</f>
        <v>38</v>
      </c>
      <c r="B19" s="5" t="str">
        <f>Sjak!B40</f>
        <v>Randers skulderen med basarm</v>
      </c>
      <c r="C19" s="123" t="str">
        <f>Sjak!C40</f>
        <v>K</v>
      </c>
      <c r="D19" s="123"/>
      <c r="E19" s="13">
        <f>Dagløb!C40</f>
        <v>104</v>
      </c>
      <c r="F19" s="124">
        <f>Dagløb!D40</f>
        <v>57</v>
      </c>
      <c r="G19" s="13">
        <f>'Hemmelig opgave'!C40</f>
        <v>127</v>
      </c>
      <c r="H19" s="124">
        <f>'Hemmelig opgave'!D40</f>
        <v>29</v>
      </c>
      <c r="I19" s="125">
        <f>Natløb!C40</f>
        <v>0</v>
      </c>
      <c r="J19" s="126">
        <f>Natløb!D40</f>
        <v>55</v>
      </c>
      <c r="K19" s="4">
        <f>'O-løb'!C40</f>
        <v>60</v>
      </c>
      <c r="L19" s="47">
        <f>'O-løb'!D40</f>
        <v>40</v>
      </c>
      <c r="M19" s="128">
        <f>Forhindringsbane!C40</f>
        <v>54</v>
      </c>
      <c r="N19" s="126">
        <f>Forhindringsbane!D40</f>
        <v>32</v>
      </c>
      <c r="O19" s="37">
        <f t="shared" si="1"/>
        <v>345</v>
      </c>
      <c r="P19" s="38">
        <f t="shared" si="2"/>
        <v>23</v>
      </c>
      <c r="Q19" s="12"/>
      <c r="R19" s="12"/>
      <c r="S19" s="39">
        <f t="shared" si="0"/>
        <v>54</v>
      </c>
      <c r="U19" s="101">
        <f t="shared" si="3"/>
        <v>31</v>
      </c>
      <c r="V19" s="100">
        <f t="shared" ref="V19:W19" si="30">A44</f>
        <v>36</v>
      </c>
      <c r="W19" s="100" t="str">
        <f t="shared" si="30"/>
        <v>Sjak Najs Majs</v>
      </c>
      <c r="X19" s="101">
        <f t="shared" si="5"/>
        <v>374</v>
      </c>
      <c r="Y19" s="101"/>
      <c r="Z19" s="100"/>
      <c r="AA19" s="100"/>
      <c r="AB19" s="101"/>
      <c r="AC19" s="101">
        <f t="shared" si="9"/>
        <v>23</v>
      </c>
      <c r="AD19" s="100">
        <f t="shared" si="10"/>
        <v>38</v>
      </c>
      <c r="AE19" s="100" t="str">
        <f t="shared" si="11"/>
        <v>Randers skulderen med basarm</v>
      </c>
      <c r="AF19" s="101">
        <f t="shared" si="12"/>
        <v>345</v>
      </c>
    </row>
    <row r="20" spans="1:32" x14ac:dyDescent="0.2">
      <c r="A20" s="4">
        <f>Sjak!A42</f>
        <v>40</v>
      </c>
      <c r="B20" s="5" t="str">
        <f>Sjak!B42</f>
        <v>CK Hotness</v>
      </c>
      <c r="C20" s="123" t="str">
        <f>Sjak!C42</f>
        <v>K</v>
      </c>
      <c r="D20" s="123"/>
      <c r="E20" s="13">
        <f>Dagløb!C42</f>
        <v>143</v>
      </c>
      <c r="F20" s="124">
        <f>Dagløb!D42</f>
        <v>53</v>
      </c>
      <c r="G20" s="13">
        <f>'Hemmelig opgave'!C42</f>
        <v>124</v>
      </c>
      <c r="H20" s="124">
        <f>'Hemmelig opgave'!D42</f>
        <v>31</v>
      </c>
      <c r="I20" s="125">
        <f>Natløb!C42</f>
        <v>15</v>
      </c>
      <c r="J20" s="126">
        <f>Natløb!D42</f>
        <v>54</v>
      </c>
      <c r="K20" s="4">
        <f>'O-løb'!C42</f>
        <v>11</v>
      </c>
      <c r="L20" s="47">
        <f>'O-løb'!D42</f>
        <v>56</v>
      </c>
      <c r="M20" s="128">
        <f>Forhindringsbane!C42</f>
        <v>71</v>
      </c>
      <c r="N20" s="126">
        <f>Forhindringsbane!D42</f>
        <v>19</v>
      </c>
      <c r="O20" s="37">
        <f t="shared" si="1"/>
        <v>364</v>
      </c>
      <c r="P20" s="38">
        <f t="shared" si="2"/>
        <v>22</v>
      </c>
      <c r="Q20" s="12"/>
      <c r="R20" s="12"/>
      <c r="S20" s="39">
        <f t="shared" si="0"/>
        <v>53</v>
      </c>
      <c r="U20" s="101">
        <f t="shared" si="3"/>
        <v>12</v>
      </c>
      <c r="V20" s="100">
        <f t="shared" ref="V20:W20" si="31">A45</f>
        <v>37</v>
      </c>
      <c r="W20" s="100" t="str">
        <f t="shared" si="31"/>
        <v>TjuBANG!</v>
      </c>
      <c r="X20" s="101">
        <f t="shared" si="5"/>
        <v>587</v>
      </c>
      <c r="Y20" s="101"/>
      <c r="Z20" s="100"/>
      <c r="AA20" s="100"/>
      <c r="AB20" s="101"/>
      <c r="AC20" s="101">
        <f t="shared" si="9"/>
        <v>22</v>
      </c>
      <c r="AD20" s="100">
        <f t="shared" si="10"/>
        <v>40</v>
      </c>
      <c r="AE20" s="100" t="str">
        <f t="shared" si="11"/>
        <v>CK Hotness</v>
      </c>
      <c r="AF20" s="101">
        <f t="shared" si="12"/>
        <v>364</v>
      </c>
    </row>
    <row r="21" spans="1:32" x14ac:dyDescent="0.2">
      <c r="A21" s="4">
        <f>Sjak!A45</f>
        <v>43</v>
      </c>
      <c r="B21" s="5" t="str">
        <f>Sjak!B45</f>
        <v>Jonas Molly</v>
      </c>
      <c r="C21" s="123" t="str">
        <f>Sjak!C45</f>
        <v>K</v>
      </c>
      <c r="D21" s="123"/>
      <c r="E21" s="13">
        <f>Dagløb!C45</f>
        <v>180</v>
      </c>
      <c r="F21" s="124">
        <f>Dagløb!D45</f>
        <v>43</v>
      </c>
      <c r="G21" s="13">
        <f>'Hemmelig opgave'!C45</f>
        <v>118</v>
      </c>
      <c r="H21" s="124">
        <f>'Hemmelig opgave'!D45</f>
        <v>36</v>
      </c>
      <c r="I21" s="125">
        <f>Natløb!C45</f>
        <v>31</v>
      </c>
      <c r="J21" s="126">
        <f>Natløb!D45</f>
        <v>48</v>
      </c>
      <c r="K21" s="4">
        <f>'O-løb'!C45</f>
        <v>65</v>
      </c>
      <c r="L21" s="47">
        <f>'O-løb'!D45</f>
        <v>36</v>
      </c>
      <c r="M21" s="128">
        <f>Forhindringsbane!C45</f>
        <v>56</v>
      </c>
      <c r="N21" s="126">
        <f>Forhindringsbane!D45</f>
        <v>30</v>
      </c>
      <c r="O21" s="37">
        <f t="shared" si="1"/>
        <v>450</v>
      </c>
      <c r="P21" s="38">
        <f t="shared" si="2"/>
        <v>16</v>
      </c>
      <c r="Q21" s="12"/>
      <c r="R21" s="12"/>
      <c r="S21" s="39">
        <f t="shared" si="0"/>
        <v>41</v>
      </c>
      <c r="U21" s="101">
        <f t="shared" si="3"/>
        <v>1</v>
      </c>
      <c r="V21" s="100">
        <f t="shared" ref="V21:W21" si="32">A46</f>
        <v>39</v>
      </c>
      <c r="W21" s="100" t="str">
        <f t="shared" si="32"/>
        <v>A!</v>
      </c>
      <c r="X21" s="101">
        <f t="shared" si="5"/>
        <v>951</v>
      </c>
      <c r="Y21" s="101"/>
      <c r="Z21" s="100"/>
      <c r="AA21" s="100"/>
      <c r="AB21" s="101"/>
      <c r="AC21" s="101">
        <f t="shared" si="9"/>
        <v>16</v>
      </c>
      <c r="AD21" s="100">
        <f t="shared" si="10"/>
        <v>43</v>
      </c>
      <c r="AE21" s="100" t="str">
        <f t="shared" si="11"/>
        <v>Jonas Molly</v>
      </c>
      <c r="AF21" s="101">
        <f t="shared" si="12"/>
        <v>450</v>
      </c>
    </row>
    <row r="22" spans="1:32" ht="12" thickBot="1" x14ac:dyDescent="0.25">
      <c r="A22" s="6">
        <f>Sjak!A46</f>
        <v>44</v>
      </c>
      <c r="B22" s="7" t="str">
        <f>Sjak!B46</f>
        <v>Team SmartIEnFart!</v>
      </c>
      <c r="C22" s="118" t="str">
        <f>Sjak!C46</f>
        <v>K</v>
      </c>
      <c r="D22" s="118"/>
      <c r="E22" s="83">
        <f>Dagløb!C46</f>
        <v>227</v>
      </c>
      <c r="F22" s="84">
        <f>Dagløb!D46</f>
        <v>26</v>
      </c>
      <c r="G22" s="83">
        <f>'Hemmelig opgave'!C46</f>
        <v>118</v>
      </c>
      <c r="H22" s="84">
        <f>'Hemmelig opgave'!D46</f>
        <v>36</v>
      </c>
      <c r="I22" s="85">
        <f>Natløb!C46</f>
        <v>101</v>
      </c>
      <c r="J22" s="86">
        <f>Natløb!D46</f>
        <v>5</v>
      </c>
      <c r="K22" s="6">
        <f>'O-løb'!C46</f>
        <v>126</v>
      </c>
      <c r="L22" s="8">
        <f>'O-løb'!D46</f>
        <v>8</v>
      </c>
      <c r="M22" s="87">
        <f>Forhindringsbane!C46</f>
        <v>90</v>
      </c>
      <c r="N22" s="86">
        <f>Forhindringsbane!D46</f>
        <v>4</v>
      </c>
      <c r="O22" s="147">
        <f t="shared" si="1"/>
        <v>662</v>
      </c>
      <c r="P22" s="88">
        <f t="shared" si="2"/>
        <v>4</v>
      </c>
      <c r="Q22" s="88"/>
      <c r="R22" s="88"/>
      <c r="S22" s="89">
        <f t="shared" si="0"/>
        <v>11</v>
      </c>
      <c r="U22" s="101">
        <f t="shared" si="3"/>
        <v>21</v>
      </c>
      <c r="V22" s="100">
        <f t="shared" ref="V22:W22" si="33">A47</f>
        <v>41</v>
      </c>
      <c r="W22" s="100" t="str">
        <f t="shared" si="33"/>
        <v>Federation des Scouts</v>
      </c>
      <c r="X22" s="101">
        <f t="shared" si="5"/>
        <v>476</v>
      </c>
      <c r="Y22" s="101"/>
      <c r="Z22" s="100"/>
      <c r="AA22" s="100"/>
      <c r="AB22" s="101"/>
      <c r="AC22" s="101">
        <f t="shared" si="9"/>
        <v>4</v>
      </c>
      <c r="AD22" s="100">
        <f t="shared" si="10"/>
        <v>44</v>
      </c>
      <c r="AE22" s="100" t="str">
        <f t="shared" si="11"/>
        <v>Team SmartIEnFart!</v>
      </c>
      <c r="AF22" s="101">
        <f t="shared" si="12"/>
        <v>662</v>
      </c>
    </row>
    <row r="23" spans="1:32" x14ac:dyDescent="0.2">
      <c r="A23" s="18">
        <f>Sjak!A4</f>
        <v>2</v>
      </c>
      <c r="B23" s="15" t="str">
        <f>Sjak!B4</f>
        <v>BE-ton</v>
      </c>
      <c r="C23" s="21" t="str">
        <f>Sjak!C4</f>
        <v>P</v>
      </c>
      <c r="D23" s="21" t="str">
        <f>Sjak!D4</f>
        <v>03SM008</v>
      </c>
      <c r="E23" s="33">
        <f>Dagløb!C4</f>
        <v>258</v>
      </c>
      <c r="F23" s="27">
        <f>Dagløb!D4</f>
        <v>15</v>
      </c>
      <c r="G23" s="33">
        <f>'Hemmelig opgave'!C4</f>
        <v>125</v>
      </c>
      <c r="H23" s="27">
        <f>'Hemmelig opgave'!D4</f>
        <v>30</v>
      </c>
      <c r="I23" s="34">
        <f>Natløb!C4</f>
        <v>72</v>
      </c>
      <c r="J23" s="35">
        <f>Natløb!D4</f>
        <v>17</v>
      </c>
      <c r="K23" s="18">
        <f>'O-løb'!C4</f>
        <v>51</v>
      </c>
      <c r="L23" s="19">
        <f>'O-løb'!D4</f>
        <v>43</v>
      </c>
      <c r="M23" s="36">
        <f>Forhindringsbane!C4</f>
        <v>20</v>
      </c>
      <c r="N23" s="35">
        <f>Forhindringsbane!D4</f>
        <v>50</v>
      </c>
      <c r="O23" s="37">
        <f t="shared" si="1"/>
        <v>526</v>
      </c>
      <c r="P23" s="38">
        <f t="shared" si="2"/>
        <v>13</v>
      </c>
      <c r="Q23" s="38">
        <f>RANK(O23,O$23:O$28)</f>
        <v>1</v>
      </c>
      <c r="R23" s="38"/>
      <c r="S23" s="39">
        <f t="shared" si="0"/>
        <v>29</v>
      </c>
      <c r="U23" s="101">
        <f t="shared" si="3"/>
        <v>9</v>
      </c>
      <c r="V23" s="100">
        <f t="shared" ref="V23:W23" si="34">A48</f>
        <v>42</v>
      </c>
      <c r="W23" s="100" t="str">
        <f t="shared" si="34"/>
        <v>100 gram ris</v>
      </c>
      <c r="X23" s="101">
        <f t="shared" si="5"/>
        <v>626</v>
      </c>
      <c r="Y23" s="101"/>
      <c r="Z23" s="100"/>
      <c r="AA23" s="100"/>
      <c r="AB23" s="101"/>
      <c r="AC23" s="101">
        <f t="shared" si="9"/>
        <v>13</v>
      </c>
      <c r="AD23" s="100">
        <f t="shared" si="10"/>
        <v>2</v>
      </c>
      <c r="AE23" s="100" t="str">
        <f t="shared" si="11"/>
        <v>BE-ton</v>
      </c>
      <c r="AF23" s="101">
        <f t="shared" si="12"/>
        <v>526</v>
      </c>
    </row>
    <row r="24" spans="1:32" x14ac:dyDescent="0.2">
      <c r="A24" s="4">
        <f>Sjak!A14</f>
        <v>12</v>
      </c>
      <c r="B24" s="5" t="str">
        <f>Sjak!B14</f>
        <v>Lady</v>
      </c>
      <c r="C24" s="123" t="str">
        <f>Sjak!C14</f>
        <v>P</v>
      </c>
      <c r="D24" s="123"/>
      <c r="E24" s="13">
        <f>Dagløb!C14</f>
        <v>183</v>
      </c>
      <c r="F24" s="124">
        <f>Dagløb!D14</f>
        <v>42</v>
      </c>
      <c r="G24" s="13">
        <f>'Hemmelig opgave'!C14</f>
        <v>111</v>
      </c>
      <c r="H24" s="124">
        <f>'Hemmelig opgave'!D14</f>
        <v>41</v>
      </c>
      <c r="I24" s="125">
        <f>Natløb!C14</f>
        <v>47</v>
      </c>
      <c r="J24" s="126">
        <f>Natløb!D14</f>
        <v>36</v>
      </c>
      <c r="K24" s="4">
        <f>'O-løb'!C14</f>
        <v>38</v>
      </c>
      <c r="L24" s="47">
        <f>'O-løb'!D14</f>
        <v>53</v>
      </c>
      <c r="M24" s="128">
        <f>Forhindringsbane!C14</f>
        <v>51</v>
      </c>
      <c r="N24" s="126">
        <f>Forhindringsbane!D14</f>
        <v>35</v>
      </c>
      <c r="O24" s="37">
        <f t="shared" si="1"/>
        <v>430</v>
      </c>
      <c r="P24" s="38">
        <f t="shared" si="2"/>
        <v>18</v>
      </c>
      <c r="Q24" s="38">
        <f t="shared" ref="Q24:Q28" si="35">RANK(O24,O$23:O$28)</f>
        <v>3</v>
      </c>
      <c r="R24" s="12"/>
      <c r="S24" s="39">
        <f t="shared" si="0"/>
        <v>44</v>
      </c>
      <c r="U24" s="101">
        <f t="shared" si="3"/>
        <v>23</v>
      </c>
      <c r="V24" s="100">
        <f t="shared" ref="V24:W24" si="36">A49</f>
        <v>45</v>
      </c>
      <c r="W24" s="100" t="str">
        <f t="shared" si="36"/>
        <v>MacPherson Family</v>
      </c>
      <c r="X24" s="101">
        <f t="shared" si="5"/>
        <v>472</v>
      </c>
      <c r="Y24" s="101"/>
      <c r="Z24" s="100"/>
      <c r="AA24" s="100"/>
      <c r="AB24" s="101"/>
      <c r="AC24" s="101">
        <f t="shared" si="9"/>
        <v>18</v>
      </c>
      <c r="AD24" s="100">
        <f t="shared" si="10"/>
        <v>12</v>
      </c>
      <c r="AE24" s="100" t="str">
        <f t="shared" si="11"/>
        <v>Lady</v>
      </c>
      <c r="AF24" s="101">
        <f t="shared" si="12"/>
        <v>430</v>
      </c>
    </row>
    <row r="25" spans="1:32" x14ac:dyDescent="0.2">
      <c r="A25" s="4">
        <f>Sjak!A18</f>
        <v>16</v>
      </c>
      <c r="B25" s="5" t="str">
        <f>Sjak!B18</f>
        <v>Afrodites disciple</v>
      </c>
      <c r="C25" s="123" t="str">
        <f>Sjak!C18</f>
        <v>P</v>
      </c>
      <c r="D25" s="123"/>
      <c r="E25" s="13">
        <f>Dagløb!C18</f>
        <v>192</v>
      </c>
      <c r="F25" s="124">
        <f>Dagløb!D18</f>
        <v>40</v>
      </c>
      <c r="G25" s="13">
        <f>'Hemmelig opgave'!C18</f>
        <v>119</v>
      </c>
      <c r="H25" s="124">
        <f>'Hemmelig opgave'!D18</f>
        <v>33</v>
      </c>
      <c r="I25" s="125">
        <f>Natløb!C18</f>
        <v>76</v>
      </c>
      <c r="J25" s="126">
        <f>Natløb!D18</f>
        <v>15</v>
      </c>
      <c r="K25" s="4">
        <f>'O-løb'!C18</f>
        <v>49</v>
      </c>
      <c r="L25" s="47">
        <f>'O-løb'!D18</f>
        <v>44</v>
      </c>
      <c r="M25" s="128">
        <f>Forhindringsbane!C18</f>
        <v>44</v>
      </c>
      <c r="N25" s="126">
        <f>Forhindringsbane!D18</f>
        <v>39</v>
      </c>
      <c r="O25" s="37">
        <f t="shared" si="1"/>
        <v>480</v>
      </c>
      <c r="P25" s="38">
        <f t="shared" si="2"/>
        <v>15</v>
      </c>
      <c r="Q25" s="38">
        <f t="shared" si="35"/>
        <v>2</v>
      </c>
      <c r="R25" s="12"/>
      <c r="S25" s="39">
        <f t="shared" si="0"/>
        <v>35</v>
      </c>
      <c r="U25" s="101">
        <f t="shared" si="3"/>
        <v>30</v>
      </c>
      <c r="V25" s="100">
        <f t="shared" ref="V25:W25" si="37">A50</f>
        <v>47</v>
      </c>
      <c r="W25" s="100" t="str">
        <f t="shared" si="37"/>
        <v>Sailors of the south</v>
      </c>
      <c r="X25" s="101">
        <f t="shared" si="5"/>
        <v>378</v>
      </c>
      <c r="Y25" s="101"/>
      <c r="Z25" s="100"/>
      <c r="AA25" s="100"/>
      <c r="AB25" s="101"/>
      <c r="AC25" s="101">
        <f t="shared" si="9"/>
        <v>15</v>
      </c>
      <c r="AD25" s="100">
        <f t="shared" si="10"/>
        <v>16</v>
      </c>
      <c r="AE25" s="100" t="str">
        <f t="shared" si="11"/>
        <v>Afrodites disciple</v>
      </c>
      <c r="AF25" s="101">
        <f t="shared" si="12"/>
        <v>480</v>
      </c>
    </row>
    <row r="26" spans="1:32" x14ac:dyDescent="0.2">
      <c r="A26" s="4">
        <f>Sjak!A21</f>
        <v>19</v>
      </c>
      <c r="B26" s="5" t="str">
        <f>Sjak!B21</f>
        <v>Mor Muuh</v>
      </c>
      <c r="C26" s="123" t="str">
        <f>Sjak!C21</f>
        <v>P</v>
      </c>
      <c r="D26" s="123"/>
      <c r="E26" s="13">
        <f>Dagløb!C21</f>
        <v>166</v>
      </c>
      <c r="F26" s="124">
        <f>Dagløb!D21</f>
        <v>50</v>
      </c>
      <c r="G26" s="13">
        <f>'Hemmelig opgave'!C21</f>
        <v>90</v>
      </c>
      <c r="H26" s="124">
        <f>'Hemmelig opgave'!D21</f>
        <v>49</v>
      </c>
      <c r="I26" s="125">
        <f>Natløb!C21</f>
        <v>39</v>
      </c>
      <c r="J26" s="126">
        <f>Natløb!D21</f>
        <v>45</v>
      </c>
      <c r="K26" s="4">
        <f>'O-løb'!C21</f>
        <v>44</v>
      </c>
      <c r="L26" s="47">
        <f>'O-løb'!D21</f>
        <v>48</v>
      </c>
      <c r="M26" s="128">
        <f>Forhindringsbane!C21</f>
        <v>36</v>
      </c>
      <c r="N26" s="126">
        <f>Forhindringsbane!D21</f>
        <v>45</v>
      </c>
      <c r="O26" s="37">
        <f t="shared" si="1"/>
        <v>375</v>
      </c>
      <c r="P26" s="38">
        <f t="shared" si="2"/>
        <v>21</v>
      </c>
      <c r="Q26" s="38">
        <f t="shared" si="35"/>
        <v>5</v>
      </c>
      <c r="R26" s="12"/>
      <c r="S26" s="39">
        <f t="shared" si="0"/>
        <v>51</v>
      </c>
      <c r="U26" s="101">
        <f t="shared" si="3"/>
        <v>14</v>
      </c>
      <c r="V26" s="100">
        <f t="shared" ref="V26:W26" si="38">A51</f>
        <v>48</v>
      </c>
      <c r="W26" s="100" t="str">
        <f t="shared" si="38"/>
        <v>De lange sorte snobrød</v>
      </c>
      <c r="X26" s="101">
        <f t="shared" si="5"/>
        <v>575</v>
      </c>
      <c r="Y26" s="101"/>
      <c r="Z26" s="100"/>
      <c r="AA26" s="100"/>
      <c r="AB26" s="101"/>
      <c r="AC26" s="101">
        <f t="shared" si="9"/>
        <v>21</v>
      </c>
      <c r="AD26" s="100">
        <f t="shared" si="10"/>
        <v>19</v>
      </c>
      <c r="AE26" s="100" t="str">
        <f t="shared" si="11"/>
        <v>Mor Muuh</v>
      </c>
      <c r="AF26" s="101">
        <f t="shared" si="12"/>
        <v>375</v>
      </c>
    </row>
    <row r="27" spans="1:32" x14ac:dyDescent="0.2">
      <c r="A27" s="4">
        <f>Sjak!A37</f>
        <v>35</v>
      </c>
      <c r="B27" s="5" t="str">
        <f>Sjak!B37</f>
        <v>Gimekön (2 PRS)</v>
      </c>
      <c r="C27" s="123" t="str">
        <f>Sjak!C37</f>
        <v>P</v>
      </c>
      <c r="D27" s="123"/>
      <c r="E27" s="13">
        <f>Dagløb!C37</f>
        <v>166</v>
      </c>
      <c r="F27" s="124">
        <f>Dagløb!D37</f>
        <v>50</v>
      </c>
      <c r="G27" s="13">
        <f>'Hemmelig opgave'!C37</f>
        <v>38</v>
      </c>
      <c r="H27" s="124">
        <f>'Hemmelig opgave'!D37</f>
        <v>56</v>
      </c>
      <c r="I27" s="125">
        <f>Natløb!C37</f>
        <v>26</v>
      </c>
      <c r="J27" s="126">
        <f>Natløb!D37</f>
        <v>52</v>
      </c>
      <c r="K27" s="4">
        <f>'O-løb'!C37</f>
        <v>82</v>
      </c>
      <c r="L27" s="47">
        <f>'O-løb'!D37</f>
        <v>25</v>
      </c>
      <c r="M27" s="128">
        <f>Forhindringsbane!C37</f>
        <v>20</v>
      </c>
      <c r="N27" s="126">
        <f>Forhindringsbane!D37</f>
        <v>50</v>
      </c>
      <c r="O27" s="37">
        <f t="shared" si="1"/>
        <v>332</v>
      </c>
      <c r="P27" s="38">
        <f t="shared" si="2"/>
        <v>24</v>
      </c>
      <c r="Q27" s="38">
        <f t="shared" si="35"/>
        <v>6</v>
      </c>
      <c r="R27" s="12"/>
      <c r="S27" s="39">
        <f t="shared" si="0"/>
        <v>56</v>
      </c>
      <c r="U27" s="101">
        <f t="shared" si="3"/>
        <v>19</v>
      </c>
      <c r="V27" s="100">
        <f t="shared" ref="V27:W27" si="39">A52</f>
        <v>49</v>
      </c>
      <c r="W27" s="100" t="str">
        <f t="shared" si="39"/>
        <v>KongKnuds gamle garvede</v>
      </c>
      <c r="X27" s="101">
        <f t="shared" si="5"/>
        <v>493</v>
      </c>
      <c r="Y27" s="101"/>
      <c r="Z27" s="100"/>
      <c r="AA27" s="100"/>
      <c r="AB27" s="101"/>
      <c r="AC27" s="101">
        <f t="shared" si="9"/>
        <v>24</v>
      </c>
      <c r="AD27" s="100">
        <f t="shared" si="10"/>
        <v>35</v>
      </c>
      <c r="AE27" s="100" t="str">
        <f t="shared" si="11"/>
        <v>Gimekön (2 PRS)</v>
      </c>
      <c r="AF27" s="101">
        <f t="shared" si="12"/>
        <v>332</v>
      </c>
    </row>
    <row r="28" spans="1:32" ht="12" thickBot="1" x14ac:dyDescent="0.25">
      <c r="A28" s="6">
        <f>Sjak!A48</f>
        <v>46</v>
      </c>
      <c r="B28" s="7" t="str">
        <f>Sjak!B48</f>
        <v>Team Awesome</v>
      </c>
      <c r="C28" s="118" t="str">
        <f>Sjak!C48</f>
        <v>P</v>
      </c>
      <c r="D28" s="118"/>
      <c r="E28" s="83">
        <f>Dagløb!C48</f>
        <v>197</v>
      </c>
      <c r="F28" s="84">
        <f>Dagløb!D48</f>
        <v>37</v>
      </c>
      <c r="G28" s="83">
        <f>'Hemmelig opgave'!C48</f>
        <v>118</v>
      </c>
      <c r="H28" s="84">
        <f>'Hemmelig opgave'!D48</f>
        <v>36</v>
      </c>
      <c r="I28" s="85">
        <f>Natløb!C48</f>
        <v>43</v>
      </c>
      <c r="J28" s="86">
        <f>Natløb!D48</f>
        <v>42</v>
      </c>
      <c r="K28" s="6">
        <f>'O-løb'!C48</f>
        <v>47</v>
      </c>
      <c r="L28" s="8">
        <f>'O-løb'!D48</f>
        <v>46</v>
      </c>
      <c r="M28" s="87">
        <f>Forhindringsbane!C48</f>
        <v>20</v>
      </c>
      <c r="N28" s="86">
        <f>Forhindringsbane!D48</f>
        <v>50</v>
      </c>
      <c r="O28" s="147">
        <f t="shared" si="1"/>
        <v>425</v>
      </c>
      <c r="P28" s="88">
        <f t="shared" si="2"/>
        <v>19</v>
      </c>
      <c r="Q28" s="88">
        <f t="shared" si="35"/>
        <v>4</v>
      </c>
      <c r="R28" s="88"/>
      <c r="S28" s="89">
        <f t="shared" si="0"/>
        <v>45</v>
      </c>
      <c r="U28" s="101">
        <f t="shared" si="3"/>
        <v>29</v>
      </c>
      <c r="V28" s="100">
        <f t="shared" ref="V28:W28" si="40">A53</f>
        <v>50</v>
      </c>
      <c r="W28" s="100" t="str">
        <f t="shared" si="40"/>
        <v>Arne i Finnland</v>
      </c>
      <c r="X28" s="101">
        <f t="shared" si="5"/>
        <v>388</v>
      </c>
      <c r="Y28" s="101"/>
      <c r="Z28" s="100"/>
      <c r="AA28" s="100"/>
      <c r="AB28" s="101"/>
      <c r="AC28" s="101">
        <f t="shared" si="9"/>
        <v>19</v>
      </c>
      <c r="AD28" s="100">
        <f t="shared" si="10"/>
        <v>46</v>
      </c>
      <c r="AE28" s="100" t="str">
        <f t="shared" si="11"/>
        <v>Team Awesome</v>
      </c>
      <c r="AF28" s="101">
        <f t="shared" si="12"/>
        <v>425</v>
      </c>
    </row>
    <row r="29" spans="1:32" x14ac:dyDescent="0.2">
      <c r="A29" s="18">
        <f>Sjak!A5</f>
        <v>3</v>
      </c>
      <c r="B29" s="15" t="str">
        <f>Sjak!B5</f>
        <v>Heidrun</v>
      </c>
      <c r="C29" s="21" t="str">
        <f>Sjak!C5</f>
        <v>O</v>
      </c>
      <c r="D29" s="21"/>
      <c r="E29" s="33">
        <f>Dagløb!C5</f>
        <v>325</v>
      </c>
      <c r="F29" s="27">
        <f>Dagløb!D5</f>
        <v>3</v>
      </c>
      <c r="G29" s="33">
        <f>'Hemmelig opgave'!C5</f>
        <v>195</v>
      </c>
      <c r="H29" s="27">
        <f>'Hemmelig opgave'!D5</f>
        <v>3</v>
      </c>
      <c r="I29" s="34">
        <f>Natløb!C5</f>
        <v>60</v>
      </c>
      <c r="J29" s="35">
        <f>Natløb!D5</f>
        <v>26</v>
      </c>
      <c r="K29" s="18">
        <f>'O-løb'!C5</f>
        <v>121</v>
      </c>
      <c r="L29" s="19">
        <f>'O-løb'!D5</f>
        <v>9</v>
      </c>
      <c r="M29" s="36">
        <f>Forhindringsbane!C5</f>
        <v>62</v>
      </c>
      <c r="N29" s="35">
        <f>Forhindringsbane!D5</f>
        <v>25</v>
      </c>
      <c r="O29" s="37">
        <f t="shared" ref="O29:O61" si="41">E29+G29+I29+K29+M29</f>
        <v>763</v>
      </c>
      <c r="P29" s="38"/>
      <c r="Q29" s="38"/>
      <c r="R29" s="38">
        <f t="shared" ref="R29:R61" si="42">RANK(O29,O$29:O$61)</f>
        <v>5</v>
      </c>
      <c r="S29" s="39">
        <f t="shared" si="0"/>
        <v>5</v>
      </c>
      <c r="U29" s="101">
        <f t="shared" si="3"/>
        <v>20</v>
      </c>
      <c r="V29" s="100">
        <f t="shared" ref="V29:W29" si="43">A54</f>
        <v>51</v>
      </c>
      <c r="W29" s="100" t="str">
        <f t="shared" si="43"/>
        <v>Powerpuff Pigerne</v>
      </c>
      <c r="X29" s="101">
        <f t="shared" si="5"/>
        <v>487</v>
      </c>
      <c r="Y29" s="101"/>
      <c r="Z29" s="100"/>
      <c r="AA29" s="100"/>
      <c r="AB29" s="101"/>
      <c r="AC29" s="101"/>
      <c r="AD29" s="100"/>
      <c r="AE29" s="100"/>
      <c r="AF29" s="101"/>
    </row>
    <row r="30" spans="1:32" x14ac:dyDescent="0.2">
      <c r="A30" s="4">
        <f>Sjak!A6</f>
        <v>4</v>
      </c>
      <c r="B30" s="5" t="str">
        <f>Sjak!B6</f>
        <v>Bacon</v>
      </c>
      <c r="C30" s="123" t="str">
        <f>Sjak!C6</f>
        <v>O</v>
      </c>
      <c r="D30" s="123"/>
      <c r="E30" s="13">
        <f>Dagløb!C6</f>
        <v>350</v>
      </c>
      <c r="F30" s="124">
        <f>Dagløb!D6</f>
        <v>1</v>
      </c>
      <c r="G30" s="13">
        <f>'Hemmelig opgave'!C6</f>
        <v>189</v>
      </c>
      <c r="H30" s="124">
        <f>'Hemmelig opgave'!D6</f>
        <v>7</v>
      </c>
      <c r="I30" s="125">
        <f>Natløb!C6</f>
        <v>96</v>
      </c>
      <c r="J30" s="126">
        <f>Natløb!D6</f>
        <v>6</v>
      </c>
      <c r="K30" s="4">
        <f>'O-løb'!C6</f>
        <v>136</v>
      </c>
      <c r="L30" s="47">
        <f>'O-løb'!D6</f>
        <v>3</v>
      </c>
      <c r="M30" s="128">
        <f>Forhindringsbane!C6</f>
        <v>79</v>
      </c>
      <c r="N30" s="126">
        <f>Forhindringsbane!D6</f>
        <v>11</v>
      </c>
      <c r="O30" s="127">
        <f t="shared" si="41"/>
        <v>850</v>
      </c>
      <c r="P30" s="38"/>
      <c r="Q30" s="12"/>
      <c r="R30" s="38">
        <f t="shared" si="42"/>
        <v>3</v>
      </c>
      <c r="S30" s="39">
        <f t="shared" si="0"/>
        <v>3</v>
      </c>
      <c r="U30" s="101">
        <f>R55</f>
        <v>4</v>
      </c>
      <c r="V30" s="100">
        <f>A55</f>
        <v>52</v>
      </c>
      <c r="W30" s="100" t="str">
        <f>B55</f>
        <v>Uduelighedens helte</v>
      </c>
      <c r="X30" s="101">
        <f>O55</f>
        <v>771</v>
      </c>
      <c r="Y30" s="101"/>
      <c r="Z30" s="100"/>
      <c r="AA30" s="100"/>
      <c r="AB30" s="101"/>
      <c r="AC30" s="101"/>
      <c r="AD30" s="100"/>
      <c r="AE30" s="100"/>
      <c r="AF30" s="101"/>
    </row>
    <row r="31" spans="1:32" x14ac:dyDescent="0.2">
      <c r="A31" s="4">
        <f>Sjak!A7</f>
        <v>5</v>
      </c>
      <c r="B31" s="5" t="str">
        <f>Sjak!B7</f>
        <v>CK</v>
      </c>
      <c r="C31" s="123" t="str">
        <f>Sjak!C7</f>
        <v>O</v>
      </c>
      <c r="D31" s="123"/>
      <c r="E31" s="13">
        <f>Dagløb!C7</f>
        <v>172</v>
      </c>
      <c r="F31" s="124">
        <f>Dagløb!D7</f>
        <v>47</v>
      </c>
      <c r="G31" s="13">
        <f>'Hemmelig opgave'!C7</f>
        <v>78</v>
      </c>
      <c r="H31" s="124">
        <f>'Hemmelig opgave'!D7</f>
        <v>52</v>
      </c>
      <c r="I31" s="125">
        <f>Natløb!C7</f>
        <v>80</v>
      </c>
      <c r="J31" s="126">
        <f>Natløb!D7</f>
        <v>12</v>
      </c>
      <c r="K31" s="4">
        <f>'O-løb'!C7</f>
        <v>70</v>
      </c>
      <c r="L31" s="47">
        <f>'O-løb'!D7</f>
        <v>33</v>
      </c>
      <c r="M31" s="128">
        <f>Forhindringsbane!C7</f>
        <v>72</v>
      </c>
      <c r="N31" s="126">
        <f>Forhindringsbane!D7</f>
        <v>16</v>
      </c>
      <c r="O31" s="127">
        <f t="shared" si="41"/>
        <v>472</v>
      </c>
      <c r="P31" s="38"/>
      <c r="Q31" s="12"/>
      <c r="R31" s="38">
        <f t="shared" si="42"/>
        <v>23</v>
      </c>
      <c r="S31" s="39">
        <f t="shared" si="0"/>
        <v>38</v>
      </c>
      <c r="U31" s="101">
        <f t="shared" ref="U31:U34" si="44">R56</f>
        <v>10</v>
      </c>
      <c r="V31" s="100">
        <f t="shared" ref="V31:V34" si="45">A56</f>
        <v>53</v>
      </c>
      <c r="W31" s="100" t="str">
        <f t="shared" ref="W31:W34" si="46">B56</f>
        <v>ARA</v>
      </c>
      <c r="X31" s="101">
        <f t="shared" ref="X31:X34" si="47">O56</f>
        <v>608</v>
      </c>
      <c r="Y31" s="101"/>
      <c r="Z31" s="100"/>
      <c r="AA31" s="100"/>
      <c r="AB31" s="101"/>
      <c r="AC31" s="101"/>
      <c r="AD31" s="100"/>
      <c r="AE31" s="100"/>
      <c r="AF31" s="101"/>
    </row>
    <row r="32" spans="1:32" x14ac:dyDescent="0.2">
      <c r="A32" s="4">
        <f>Sjak!A8</f>
        <v>6</v>
      </c>
      <c r="B32" s="5" t="str">
        <f>Sjak!B8</f>
        <v>Casper og de unge drenge</v>
      </c>
      <c r="C32" s="123" t="str">
        <f>Sjak!C8</f>
        <v>O</v>
      </c>
      <c r="D32" s="123"/>
      <c r="E32" s="13">
        <f>Dagløb!C8</f>
        <v>268</v>
      </c>
      <c r="F32" s="124">
        <f>Dagløb!D8</f>
        <v>12</v>
      </c>
      <c r="G32" s="13">
        <f>'Hemmelig opgave'!C8</f>
        <v>144</v>
      </c>
      <c r="H32" s="124">
        <f>'Hemmelig opgave'!D8</f>
        <v>20</v>
      </c>
      <c r="I32" s="125">
        <f>Natløb!C8</f>
        <v>85</v>
      </c>
      <c r="J32" s="126">
        <f>Natløb!D8</f>
        <v>8</v>
      </c>
      <c r="K32" s="4">
        <f>'O-løb'!C8</f>
        <v>136</v>
      </c>
      <c r="L32" s="47">
        <f>'O-løb'!D8</f>
        <v>3</v>
      </c>
      <c r="M32" s="128">
        <f>Forhindringsbane!C8</f>
        <v>72</v>
      </c>
      <c r="N32" s="126">
        <f>Forhindringsbane!D8</f>
        <v>16</v>
      </c>
      <c r="O32" s="127">
        <f t="shared" si="41"/>
        <v>705</v>
      </c>
      <c r="P32" s="38"/>
      <c r="Q32" s="12"/>
      <c r="R32" s="38">
        <f t="shared" si="42"/>
        <v>6</v>
      </c>
      <c r="S32" s="39">
        <f t="shared" si="0"/>
        <v>7</v>
      </c>
      <c r="U32" s="101">
        <f t="shared" si="44"/>
        <v>7</v>
      </c>
      <c r="V32" s="100">
        <f t="shared" si="45"/>
        <v>54</v>
      </c>
      <c r="W32" s="100" t="str">
        <f t="shared" si="46"/>
        <v>Dressurridderne</v>
      </c>
      <c r="X32" s="101">
        <f t="shared" si="47"/>
        <v>701</v>
      </c>
      <c r="Y32" s="101"/>
      <c r="Z32" s="100"/>
      <c r="AA32" s="100"/>
      <c r="AB32" s="101"/>
      <c r="AC32" s="101"/>
      <c r="AD32" s="100"/>
      <c r="AE32" s="100"/>
      <c r="AF32" s="101"/>
    </row>
    <row r="33" spans="1:32" x14ac:dyDescent="0.2">
      <c r="A33" s="4">
        <f>Sjak!A9</f>
        <v>7</v>
      </c>
      <c r="B33" s="5" t="str">
        <f>Sjak!B9</f>
        <v>TKM</v>
      </c>
      <c r="C33" s="123" t="str">
        <f>Sjak!C9</f>
        <v>O</v>
      </c>
      <c r="D33" s="123"/>
      <c r="E33" s="13">
        <f>Dagløb!C9</f>
        <v>170</v>
      </c>
      <c r="F33" s="124">
        <f>Dagløb!D9</f>
        <v>49</v>
      </c>
      <c r="G33" s="13">
        <f>'Hemmelig opgave'!C9</f>
        <v>105</v>
      </c>
      <c r="H33" s="124">
        <f>'Hemmelig opgave'!D9</f>
        <v>44</v>
      </c>
      <c r="I33" s="125">
        <f>Natløb!C9</f>
        <v>47</v>
      </c>
      <c r="J33" s="126">
        <f>Natløb!D9</f>
        <v>36</v>
      </c>
      <c r="K33" s="4">
        <f>'O-løb'!C9</f>
        <v>41</v>
      </c>
      <c r="L33" s="47">
        <f>'O-løb'!D9</f>
        <v>49</v>
      </c>
      <c r="M33" s="128">
        <f>Forhindringsbane!C9</f>
        <v>42</v>
      </c>
      <c r="N33" s="126">
        <f>Forhindringsbane!D9</f>
        <v>42</v>
      </c>
      <c r="O33" s="127">
        <f t="shared" si="41"/>
        <v>405</v>
      </c>
      <c r="P33" s="38"/>
      <c r="Q33" s="12"/>
      <c r="R33" s="38">
        <f t="shared" si="42"/>
        <v>27</v>
      </c>
      <c r="S33" s="39">
        <f t="shared" si="0"/>
        <v>46</v>
      </c>
      <c r="U33" s="101">
        <f t="shared" si="44"/>
        <v>8</v>
      </c>
      <c r="V33" s="100">
        <f t="shared" si="45"/>
        <v>55</v>
      </c>
      <c r="W33" s="100" t="str">
        <f t="shared" si="46"/>
        <v>Birkegruppen</v>
      </c>
      <c r="X33" s="101">
        <f t="shared" si="47"/>
        <v>655</v>
      </c>
      <c r="Y33" s="100"/>
      <c r="Z33" s="100"/>
      <c r="AA33" s="100"/>
      <c r="AB33" s="100"/>
      <c r="AC33" s="101"/>
      <c r="AD33" s="100"/>
      <c r="AE33" s="100"/>
      <c r="AF33" s="101"/>
    </row>
    <row r="34" spans="1:32" x14ac:dyDescent="0.2">
      <c r="A34" s="4">
        <f>Sjak!A10</f>
        <v>8</v>
      </c>
      <c r="B34" s="5" t="str">
        <f>Sjak!B10</f>
        <v>Warriors of Orion (2 PRS)</v>
      </c>
      <c r="C34" s="123" t="str">
        <f>Sjak!C10</f>
        <v>O</v>
      </c>
      <c r="D34" s="123"/>
      <c r="E34" s="13">
        <f>Dagløb!C10</f>
        <v>215</v>
      </c>
      <c r="F34" s="124">
        <f>Dagløb!D10</f>
        <v>32</v>
      </c>
      <c r="G34" s="13">
        <f>'Hemmelig opgave'!C10</f>
        <v>108</v>
      </c>
      <c r="H34" s="124">
        <f>'Hemmelig opgave'!D10</f>
        <v>43</v>
      </c>
      <c r="I34" s="125">
        <f>Natløb!C10</f>
        <v>59</v>
      </c>
      <c r="J34" s="126">
        <f>Natløb!D10</f>
        <v>28</v>
      </c>
      <c r="K34" s="4">
        <f>'O-løb'!C10</f>
        <v>62</v>
      </c>
      <c r="L34" s="47">
        <f>'O-løb'!D10</f>
        <v>38</v>
      </c>
      <c r="M34" s="128">
        <f>Forhindringsbane!C10</f>
        <v>31</v>
      </c>
      <c r="N34" s="126">
        <f>Forhindringsbane!D10</f>
        <v>46</v>
      </c>
      <c r="O34" s="127">
        <f t="shared" si="41"/>
        <v>475</v>
      </c>
      <c r="P34" s="38"/>
      <c r="Q34" s="12"/>
      <c r="R34" s="38">
        <f t="shared" si="42"/>
        <v>22</v>
      </c>
      <c r="S34" s="39">
        <f t="shared" si="0"/>
        <v>37</v>
      </c>
      <c r="U34" s="101">
        <f t="shared" si="44"/>
        <v>28</v>
      </c>
      <c r="V34" s="100">
        <f t="shared" si="45"/>
        <v>56</v>
      </c>
      <c r="W34" s="100" t="str">
        <f t="shared" si="46"/>
        <v>1. Holte</v>
      </c>
      <c r="X34" s="101">
        <f t="shared" si="47"/>
        <v>394</v>
      </c>
      <c r="Y34" s="100"/>
      <c r="Z34" s="100"/>
      <c r="AA34" s="100"/>
      <c r="AB34" s="100"/>
      <c r="AC34" s="101"/>
      <c r="AD34" s="100"/>
      <c r="AE34" s="100"/>
      <c r="AF34" s="101"/>
    </row>
    <row r="35" spans="1:32" x14ac:dyDescent="0.2">
      <c r="A35" s="4">
        <f>Sjak!A11</f>
        <v>9</v>
      </c>
      <c r="B35" s="5" t="str">
        <f>Sjak!B11</f>
        <v>AALM</v>
      </c>
      <c r="C35" s="123" t="str">
        <f>Sjak!C11</f>
        <v>O</v>
      </c>
      <c r="D35" s="123"/>
      <c r="E35" s="13">
        <f>Dagløb!C11</f>
        <v>232</v>
      </c>
      <c r="F35" s="124">
        <f>Dagløb!D11</f>
        <v>22</v>
      </c>
      <c r="G35" s="13">
        <f>'Hemmelig opgave'!C11</f>
        <v>141</v>
      </c>
      <c r="H35" s="124">
        <f>'Hemmelig opgave'!D11</f>
        <v>22</v>
      </c>
      <c r="I35" s="125">
        <f>Natløb!C11</f>
        <v>61</v>
      </c>
      <c r="J35" s="126">
        <f>Natløb!D11</f>
        <v>25</v>
      </c>
      <c r="K35" s="4">
        <f>'O-løb'!C11</f>
        <v>98</v>
      </c>
      <c r="L35" s="47">
        <f>'O-løb'!D11</f>
        <v>17</v>
      </c>
      <c r="M35" s="128">
        <f>Forhindringsbane!C11</f>
        <v>52</v>
      </c>
      <c r="N35" s="126">
        <f>Forhindringsbane!D11</f>
        <v>33</v>
      </c>
      <c r="O35" s="127">
        <f t="shared" si="41"/>
        <v>584</v>
      </c>
      <c r="P35" s="12"/>
      <c r="Q35" s="12"/>
      <c r="R35" s="38">
        <f t="shared" si="42"/>
        <v>13</v>
      </c>
      <c r="S35" s="39">
        <f t="shared" si="0"/>
        <v>23</v>
      </c>
      <c r="U35" s="101">
        <f>R60</f>
        <v>33</v>
      </c>
      <c r="V35" s="100">
        <f>A60</f>
        <v>57</v>
      </c>
      <c r="W35" s="100" t="str">
        <f>B60</f>
        <v>TL</v>
      </c>
      <c r="X35" s="101">
        <f>O60</f>
        <v>327</v>
      </c>
      <c r="AC35" s="101"/>
      <c r="AD35" s="100"/>
      <c r="AE35" s="100"/>
      <c r="AF35" s="101"/>
    </row>
    <row r="36" spans="1:32" x14ac:dyDescent="0.2">
      <c r="A36" s="18">
        <f>Sjak!A13</f>
        <v>11</v>
      </c>
      <c r="B36" s="15" t="str">
        <f>Sjak!B13</f>
        <v>Dr. Tranquilizer &amp; Sønner</v>
      </c>
      <c r="C36" s="21" t="str">
        <f>Sjak!C13</f>
        <v>O</v>
      </c>
      <c r="D36" s="21"/>
      <c r="E36" s="33">
        <f>Dagløb!C13</f>
        <v>320</v>
      </c>
      <c r="F36" s="27">
        <f>Dagløb!D13</f>
        <v>4</v>
      </c>
      <c r="G36" s="33">
        <f>'Hemmelig opgave'!C13</f>
        <v>250</v>
      </c>
      <c r="H36" s="27">
        <f>'Hemmelig opgave'!D13</f>
        <v>1</v>
      </c>
      <c r="I36" s="34">
        <f>Natløb!C13</f>
        <v>116</v>
      </c>
      <c r="J36" s="35">
        <f>Natløb!D13</f>
        <v>2</v>
      </c>
      <c r="K36" s="18">
        <f>'O-løb'!C13</f>
        <v>117</v>
      </c>
      <c r="L36" s="19">
        <f>'O-løb'!D13</f>
        <v>10</v>
      </c>
      <c r="M36" s="36">
        <f>Forhindringsbane!C13</f>
        <v>90</v>
      </c>
      <c r="N36" s="35">
        <f>Forhindringsbane!D13</f>
        <v>4</v>
      </c>
      <c r="O36" s="37">
        <f t="shared" si="41"/>
        <v>893</v>
      </c>
      <c r="P36" s="38"/>
      <c r="Q36" s="38"/>
      <c r="R36" s="38">
        <f t="shared" si="42"/>
        <v>2</v>
      </c>
      <c r="S36" s="39">
        <f t="shared" ref="S36:S61" si="48">RANK(O36,O$4:O$61)</f>
        <v>2</v>
      </c>
      <c r="U36" s="101">
        <f t="shared" ref="U36" si="49">R61</f>
        <v>26</v>
      </c>
      <c r="V36" s="100">
        <f t="shared" ref="V36" si="50">A61</f>
        <v>58</v>
      </c>
      <c r="W36" s="100" t="str">
        <f t="shared" ref="W36" si="51">B61</f>
        <v>Team Paradise</v>
      </c>
      <c r="X36" s="101">
        <f t="shared" ref="X36" si="52">O61</f>
        <v>443</v>
      </c>
      <c r="AC36" s="26"/>
      <c r="AF36" s="26"/>
    </row>
    <row r="37" spans="1:32" x14ac:dyDescent="0.2">
      <c r="A37" s="4">
        <f>Sjak!A20</f>
        <v>18</v>
      </c>
      <c r="B37" s="5" t="str">
        <f>Sjak!B20</f>
        <v>Mig og Morten</v>
      </c>
      <c r="C37" s="123" t="str">
        <f>Sjak!C20</f>
        <v>O</v>
      </c>
      <c r="D37" s="123"/>
      <c r="E37" s="13">
        <f>Dagløb!C20</f>
        <v>227</v>
      </c>
      <c r="F37" s="124">
        <f>Dagløb!D20</f>
        <v>26</v>
      </c>
      <c r="G37" s="13">
        <f>'Hemmelig opgave'!C20</f>
        <v>134</v>
      </c>
      <c r="H37" s="124">
        <f>'Hemmelig opgave'!D20</f>
        <v>25</v>
      </c>
      <c r="I37" s="125">
        <f>Natløb!C20</f>
        <v>69</v>
      </c>
      <c r="J37" s="126">
        <f>Natløb!D20</f>
        <v>21</v>
      </c>
      <c r="K37" s="4">
        <f>'O-løb'!C20</f>
        <v>40</v>
      </c>
      <c r="L37" s="47">
        <f>'O-løb'!D20</f>
        <v>50</v>
      </c>
      <c r="M37" s="128">
        <f>Forhindringsbane!C20</f>
        <v>0</v>
      </c>
      <c r="N37" s="126">
        <f>Forhindringsbane!D20</f>
        <v>56</v>
      </c>
      <c r="O37" s="127">
        <f t="shared" si="41"/>
        <v>470</v>
      </c>
      <c r="P37" s="12"/>
      <c r="Q37" s="12"/>
      <c r="R37" s="38">
        <f t="shared" si="42"/>
        <v>25</v>
      </c>
      <c r="S37" s="39">
        <f t="shared" si="48"/>
        <v>40</v>
      </c>
      <c r="U37" s="101"/>
      <c r="V37" s="100"/>
      <c r="W37" s="100"/>
      <c r="X37" s="101"/>
      <c r="AC37" s="26"/>
      <c r="AF37" s="26"/>
    </row>
    <row r="38" spans="1:32" x14ac:dyDescent="0.2">
      <c r="A38" s="4">
        <f>Sjak!A23</f>
        <v>21</v>
      </c>
      <c r="B38" s="5" t="str">
        <f>Sjak!B23</f>
        <v>Familen Danmark</v>
      </c>
      <c r="C38" s="123" t="str">
        <f>Sjak!C23</f>
        <v>O</v>
      </c>
      <c r="D38" s="123"/>
      <c r="E38" s="13">
        <f>Dagløb!C23</f>
        <v>236</v>
      </c>
      <c r="F38" s="124">
        <f>Dagløb!D23</f>
        <v>20</v>
      </c>
      <c r="G38" s="13">
        <f>'Hemmelig opgave'!C23</f>
        <v>130</v>
      </c>
      <c r="H38" s="124">
        <f>'Hemmelig opgave'!D23</f>
        <v>28</v>
      </c>
      <c r="I38" s="125">
        <f>Natløb!C23</f>
        <v>53</v>
      </c>
      <c r="J38" s="126">
        <f>Natløb!D23</f>
        <v>32</v>
      </c>
      <c r="K38" s="4">
        <f>'O-løb'!C23</f>
        <v>59</v>
      </c>
      <c r="L38" s="47">
        <f>'O-løb'!D23</f>
        <v>41</v>
      </c>
      <c r="M38" s="128">
        <f>Forhindringsbane!C23</f>
        <v>73</v>
      </c>
      <c r="N38" s="126">
        <f>Forhindringsbane!D23</f>
        <v>15</v>
      </c>
      <c r="O38" s="127">
        <f t="shared" si="41"/>
        <v>551</v>
      </c>
      <c r="P38" s="12"/>
      <c r="Q38" s="12"/>
      <c r="R38" s="38">
        <f t="shared" si="42"/>
        <v>15</v>
      </c>
      <c r="S38" s="39">
        <f t="shared" si="48"/>
        <v>25</v>
      </c>
      <c r="U38" s="26"/>
      <c r="X38" s="26"/>
      <c r="AC38" s="26"/>
      <c r="AF38" s="26"/>
    </row>
    <row r="39" spans="1:32" x14ac:dyDescent="0.2">
      <c r="A39" s="4">
        <f>Sjak!A24</f>
        <v>22</v>
      </c>
      <c r="B39" s="5" t="str">
        <f>Sjak!B24</f>
        <v>Australopithecus</v>
      </c>
      <c r="C39" s="123" t="str">
        <f>Sjak!C24</f>
        <v>O</v>
      </c>
      <c r="D39" s="123"/>
      <c r="E39" s="13">
        <f>Dagløb!C24</f>
        <v>288</v>
      </c>
      <c r="F39" s="124">
        <f>Dagløb!D24</f>
        <v>9</v>
      </c>
      <c r="G39" s="13">
        <f>'Hemmelig opgave'!C24</f>
        <v>174</v>
      </c>
      <c r="H39" s="124">
        <f>'Hemmelig opgave'!D24</f>
        <v>9</v>
      </c>
      <c r="I39" s="125">
        <f>Natløb!C24</f>
        <v>0</v>
      </c>
      <c r="J39" s="126">
        <f>Natløb!D24</f>
        <v>55</v>
      </c>
      <c r="K39" s="4">
        <f>'O-løb'!C24</f>
        <v>80</v>
      </c>
      <c r="L39" s="47">
        <f>'O-løb'!D24</f>
        <v>27</v>
      </c>
      <c r="M39" s="128">
        <f>Forhindringsbane!C24</f>
        <v>50</v>
      </c>
      <c r="N39" s="126">
        <f>Forhindringsbane!D24</f>
        <v>36</v>
      </c>
      <c r="O39" s="127">
        <f t="shared" si="41"/>
        <v>592</v>
      </c>
      <c r="P39" s="12"/>
      <c r="Q39" s="12"/>
      <c r="R39" s="38">
        <f t="shared" si="42"/>
        <v>11</v>
      </c>
      <c r="S39" s="39">
        <f t="shared" si="48"/>
        <v>21</v>
      </c>
      <c r="U39" s="26"/>
      <c r="X39" s="26"/>
      <c r="AC39" s="26"/>
      <c r="AF39" s="26"/>
    </row>
    <row r="40" spans="1:32" x14ac:dyDescent="0.2">
      <c r="A40" s="4">
        <f>Sjak!A29</f>
        <v>27</v>
      </c>
      <c r="B40" s="5" t="str">
        <f>Sjak!B29</f>
        <v>Erectus</v>
      </c>
      <c r="C40" s="123" t="str">
        <f>Sjak!C29</f>
        <v>O</v>
      </c>
      <c r="D40" s="123"/>
      <c r="E40" s="13">
        <f>Dagløb!C29</f>
        <v>189</v>
      </c>
      <c r="F40" s="124">
        <f>Dagløb!D29</f>
        <v>41</v>
      </c>
      <c r="G40" s="13">
        <f>'Hemmelig opgave'!C29</f>
        <v>190</v>
      </c>
      <c r="H40" s="124">
        <f>'Hemmelig opgave'!D29</f>
        <v>6</v>
      </c>
      <c r="I40" s="125">
        <f>Natløb!C29</f>
        <v>0</v>
      </c>
      <c r="J40" s="126">
        <f>Natløb!D29</f>
        <v>55</v>
      </c>
      <c r="K40" s="4">
        <f>'O-løb'!C29</f>
        <v>101</v>
      </c>
      <c r="L40" s="47">
        <f>'O-løb'!D29</f>
        <v>13</v>
      </c>
      <c r="M40" s="128">
        <f>Forhindringsbane!C29</f>
        <v>44</v>
      </c>
      <c r="N40" s="126">
        <f>Forhindringsbane!D29</f>
        <v>39</v>
      </c>
      <c r="O40" s="127">
        <f t="shared" si="41"/>
        <v>524</v>
      </c>
      <c r="P40" s="12"/>
      <c r="Q40" s="12"/>
      <c r="R40" s="38">
        <f t="shared" si="42"/>
        <v>17</v>
      </c>
      <c r="S40" s="39">
        <f t="shared" si="48"/>
        <v>31</v>
      </c>
      <c r="AC40" s="26"/>
      <c r="AF40" s="26"/>
    </row>
    <row r="41" spans="1:32" x14ac:dyDescent="0.2">
      <c r="A41" s="4">
        <f>Sjak!A30</f>
        <v>28</v>
      </c>
      <c r="B41" s="5" t="str">
        <f>Sjak!B30</f>
        <v>Saiphsation</v>
      </c>
      <c r="C41" s="123" t="str">
        <f>Sjak!C30</f>
        <v>O</v>
      </c>
      <c r="D41" s="123" t="str">
        <f>Sjak!D30</f>
        <v>03SM072</v>
      </c>
      <c r="E41" s="13">
        <f>Dagløb!C30</f>
        <v>266</v>
      </c>
      <c r="F41" s="124">
        <f>Dagløb!D30</f>
        <v>13</v>
      </c>
      <c r="G41" s="13">
        <f>'Hemmelig opgave'!C30</f>
        <v>142</v>
      </c>
      <c r="H41" s="124">
        <f>'Hemmelig opgave'!D30</f>
        <v>21</v>
      </c>
      <c r="I41" s="125">
        <f>Natløb!C30</f>
        <v>28</v>
      </c>
      <c r="J41" s="126">
        <f>Natløb!D30</f>
        <v>50</v>
      </c>
      <c r="K41" s="4">
        <f>'O-løb'!C30</f>
        <v>69</v>
      </c>
      <c r="L41" s="47">
        <f>'O-løb'!D30</f>
        <v>34</v>
      </c>
      <c r="M41" s="128">
        <f>Forhindringsbane!C30</f>
        <v>27</v>
      </c>
      <c r="N41" s="126">
        <f>Forhindringsbane!D30</f>
        <v>48</v>
      </c>
      <c r="O41" s="127">
        <f t="shared" si="41"/>
        <v>532</v>
      </c>
      <c r="P41" s="12"/>
      <c r="Q41" s="12"/>
      <c r="R41" s="38">
        <f t="shared" si="42"/>
        <v>16</v>
      </c>
      <c r="S41" s="39">
        <f t="shared" si="48"/>
        <v>28</v>
      </c>
      <c r="AC41" s="26"/>
      <c r="AF41" s="26"/>
    </row>
    <row r="42" spans="1:32" x14ac:dyDescent="0.2">
      <c r="A42" s="4">
        <f>Sjak!A31</f>
        <v>29</v>
      </c>
      <c r="B42" s="5" t="str">
        <f>Sjak!B31</f>
        <v>Skøjteprinsesserne</v>
      </c>
      <c r="C42" s="123" t="str">
        <f>Sjak!C31</f>
        <v>O</v>
      </c>
      <c r="D42" s="123"/>
      <c r="E42" s="13">
        <f>Dagløb!C31</f>
        <v>154</v>
      </c>
      <c r="F42" s="124">
        <f>Dagløb!D31</f>
        <v>52</v>
      </c>
      <c r="G42" s="13">
        <f>'Hemmelig opgave'!C31</f>
        <v>47</v>
      </c>
      <c r="H42" s="124">
        <f>'Hemmelig opgave'!D31</f>
        <v>55</v>
      </c>
      <c r="I42" s="125">
        <f>Natløb!C31</f>
        <v>40</v>
      </c>
      <c r="J42" s="126">
        <f>Natløb!D31</f>
        <v>43</v>
      </c>
      <c r="K42" s="4">
        <f>'O-løb'!C31</f>
        <v>80</v>
      </c>
      <c r="L42" s="47">
        <f>'O-løb'!D31</f>
        <v>27</v>
      </c>
      <c r="M42" s="128">
        <f>Forhindringsbane!C31</f>
        <v>20</v>
      </c>
      <c r="N42" s="126">
        <f>Forhindringsbane!D31</f>
        <v>50</v>
      </c>
      <c r="O42" s="127">
        <f t="shared" si="41"/>
        <v>341</v>
      </c>
      <c r="P42" s="12"/>
      <c r="Q42" s="12"/>
      <c r="R42" s="38">
        <f t="shared" si="42"/>
        <v>32</v>
      </c>
      <c r="S42" s="39">
        <f t="shared" si="48"/>
        <v>55</v>
      </c>
      <c r="AC42" s="26"/>
      <c r="AF42" s="26"/>
    </row>
    <row r="43" spans="1:32" x14ac:dyDescent="0.2">
      <c r="A43" s="4">
        <f>Sjak!A36</f>
        <v>34</v>
      </c>
      <c r="B43" s="5" t="str">
        <f>Sjak!B36</f>
        <v>Skjoldmøerne</v>
      </c>
      <c r="C43" s="123" t="str">
        <f>Sjak!C36</f>
        <v>O</v>
      </c>
      <c r="D43" s="123"/>
      <c r="E43" s="13">
        <f>Dagløb!C36</f>
        <v>235</v>
      </c>
      <c r="F43" s="124">
        <f>Dagløb!D36</f>
        <v>21</v>
      </c>
      <c r="G43" s="13">
        <f>'Hemmelig opgave'!C36</f>
        <v>84</v>
      </c>
      <c r="H43" s="124">
        <f>'Hemmelig opgave'!D36</f>
        <v>50</v>
      </c>
      <c r="I43" s="125">
        <f>Natløb!C36</f>
        <v>36</v>
      </c>
      <c r="J43" s="126">
        <f>Natløb!D36</f>
        <v>47</v>
      </c>
      <c r="K43" s="4">
        <f>'O-løb'!C36</f>
        <v>90</v>
      </c>
      <c r="L43" s="47">
        <f>'O-løb'!D36</f>
        <v>22</v>
      </c>
      <c r="M43" s="128">
        <f>Forhindringsbane!C36</f>
        <v>57</v>
      </c>
      <c r="N43" s="126">
        <f>Forhindringsbane!D36</f>
        <v>29</v>
      </c>
      <c r="O43" s="127">
        <f t="shared" si="41"/>
        <v>502</v>
      </c>
      <c r="P43" s="12"/>
      <c r="Q43" s="12"/>
      <c r="R43" s="38">
        <f t="shared" si="42"/>
        <v>18</v>
      </c>
      <c r="S43" s="39">
        <f t="shared" si="48"/>
        <v>32</v>
      </c>
      <c r="AC43" s="26"/>
      <c r="AF43" s="26"/>
    </row>
    <row r="44" spans="1:32" x14ac:dyDescent="0.2">
      <c r="A44" s="4">
        <f>Sjak!A38</f>
        <v>36</v>
      </c>
      <c r="B44" s="5" t="str">
        <f>Sjak!B38</f>
        <v>Sjak Najs Majs</v>
      </c>
      <c r="C44" s="123" t="str">
        <f>Sjak!C38</f>
        <v>O</v>
      </c>
      <c r="D44" s="123"/>
      <c r="E44" s="13">
        <f>Dagløb!C38</f>
        <v>175</v>
      </c>
      <c r="F44" s="124">
        <f>Dagløb!D38</f>
        <v>45</v>
      </c>
      <c r="G44" s="13">
        <f>'Hemmelig opgave'!C38</f>
        <v>93</v>
      </c>
      <c r="H44" s="124">
        <f>'Hemmelig opgave'!D38</f>
        <v>48</v>
      </c>
      <c r="I44" s="125">
        <f>Natløb!C38</f>
        <v>40</v>
      </c>
      <c r="J44" s="126">
        <f>Natløb!D38</f>
        <v>43</v>
      </c>
      <c r="K44" s="4">
        <f>'O-løb'!C38</f>
        <v>21</v>
      </c>
      <c r="L44" s="47">
        <f>'O-løb'!D38</f>
        <v>55</v>
      </c>
      <c r="M44" s="128">
        <f>Forhindringsbane!C38</f>
        <v>45</v>
      </c>
      <c r="N44" s="126">
        <f>Forhindringsbane!D38</f>
        <v>37</v>
      </c>
      <c r="O44" s="127">
        <f t="shared" si="41"/>
        <v>374</v>
      </c>
      <c r="P44" s="12"/>
      <c r="Q44" s="12"/>
      <c r="R44" s="38">
        <f t="shared" si="42"/>
        <v>31</v>
      </c>
      <c r="S44" s="39">
        <f t="shared" si="48"/>
        <v>52</v>
      </c>
      <c r="AC44" s="26"/>
      <c r="AF44" s="26"/>
    </row>
    <row r="45" spans="1:32" x14ac:dyDescent="0.2">
      <c r="A45" s="4">
        <f>Sjak!A39</f>
        <v>37</v>
      </c>
      <c r="B45" s="5" t="str">
        <f>Sjak!B39</f>
        <v>TjuBANG!</v>
      </c>
      <c r="C45" s="123" t="str">
        <f>Sjak!C39</f>
        <v>O</v>
      </c>
      <c r="D45" s="123"/>
      <c r="E45" s="13">
        <f>Dagløb!C39</f>
        <v>224</v>
      </c>
      <c r="F45" s="124">
        <f>Dagløb!D39</f>
        <v>29</v>
      </c>
      <c r="G45" s="13">
        <f>'Hemmelig opgave'!C39</f>
        <v>145</v>
      </c>
      <c r="H45" s="124">
        <f>'Hemmelig opgave'!D39</f>
        <v>18</v>
      </c>
      <c r="I45" s="125">
        <f>Natløb!C39</f>
        <v>72</v>
      </c>
      <c r="J45" s="126">
        <f>Natløb!D39</f>
        <v>17</v>
      </c>
      <c r="K45" s="4">
        <f>'O-løb'!C39</f>
        <v>88</v>
      </c>
      <c r="L45" s="47">
        <f>'O-løb'!D39</f>
        <v>24</v>
      </c>
      <c r="M45" s="128">
        <f>Forhindringsbane!C39</f>
        <v>58</v>
      </c>
      <c r="N45" s="126">
        <f>Forhindringsbane!D39</f>
        <v>26</v>
      </c>
      <c r="O45" s="127">
        <f t="shared" si="41"/>
        <v>587</v>
      </c>
      <c r="P45" s="12"/>
      <c r="Q45" s="12"/>
      <c r="R45" s="38">
        <f t="shared" si="42"/>
        <v>12</v>
      </c>
      <c r="S45" s="39">
        <f t="shared" si="48"/>
        <v>22</v>
      </c>
      <c r="AC45" s="26"/>
      <c r="AF45" s="26"/>
    </row>
    <row r="46" spans="1:32" x14ac:dyDescent="0.2">
      <c r="A46" s="4">
        <f>Sjak!A41</f>
        <v>39</v>
      </c>
      <c r="B46" s="5" t="str">
        <f>Sjak!B41</f>
        <v>A!</v>
      </c>
      <c r="C46" s="123" t="str">
        <f>Sjak!C41</f>
        <v>O</v>
      </c>
      <c r="D46" s="123"/>
      <c r="E46" s="13">
        <f>Dagløb!C41</f>
        <v>345</v>
      </c>
      <c r="F46" s="124">
        <f>Dagløb!D41</f>
        <v>2</v>
      </c>
      <c r="G46" s="13">
        <f>'Hemmelig opgave'!C41</f>
        <v>213</v>
      </c>
      <c r="H46" s="124">
        <f>'Hemmelig opgave'!D41</f>
        <v>2</v>
      </c>
      <c r="I46" s="125">
        <f>Natløb!C41</f>
        <v>150</v>
      </c>
      <c r="J46" s="126">
        <f>Natløb!D41</f>
        <v>1</v>
      </c>
      <c r="K46" s="4">
        <f>'O-løb'!C41</f>
        <v>150</v>
      </c>
      <c r="L46" s="47">
        <f>'O-løb'!D41</f>
        <v>1</v>
      </c>
      <c r="M46" s="128">
        <f>Forhindringsbane!C41</f>
        <v>93</v>
      </c>
      <c r="N46" s="126">
        <f>Forhindringsbane!D41</f>
        <v>2</v>
      </c>
      <c r="O46" s="127">
        <f t="shared" si="41"/>
        <v>951</v>
      </c>
      <c r="P46" s="12"/>
      <c r="Q46" s="12"/>
      <c r="R46" s="38">
        <f t="shared" si="42"/>
        <v>1</v>
      </c>
      <c r="S46" s="39">
        <f t="shared" si="48"/>
        <v>1</v>
      </c>
      <c r="AC46" s="26"/>
      <c r="AF46" s="26"/>
    </row>
    <row r="47" spans="1:32" x14ac:dyDescent="0.2">
      <c r="A47" s="4">
        <f>Sjak!A43</f>
        <v>41</v>
      </c>
      <c r="B47" s="5" t="str">
        <f>Sjak!B43</f>
        <v>Federation des Scouts</v>
      </c>
      <c r="C47" s="123" t="str">
        <f>Sjak!C43</f>
        <v>O</v>
      </c>
      <c r="D47" s="123"/>
      <c r="E47" s="13">
        <f>Dagløb!C43</f>
        <v>193</v>
      </c>
      <c r="F47" s="124">
        <f>Dagløb!D43</f>
        <v>39</v>
      </c>
      <c r="G47" s="13">
        <f>'Hemmelig opgave'!C43</f>
        <v>134</v>
      </c>
      <c r="H47" s="124">
        <f>'Hemmelig opgave'!D43</f>
        <v>25</v>
      </c>
      <c r="I47" s="125">
        <f>Natløb!C43</f>
        <v>49</v>
      </c>
      <c r="J47" s="126">
        <f>Natløb!D43</f>
        <v>35</v>
      </c>
      <c r="K47" s="4">
        <f>'O-løb'!C43</f>
        <v>71</v>
      </c>
      <c r="L47" s="47">
        <f>'O-løb'!D43</f>
        <v>31</v>
      </c>
      <c r="M47" s="128">
        <f>Forhindringsbane!C43</f>
        <v>29</v>
      </c>
      <c r="N47" s="126">
        <f>Forhindringsbane!D43</f>
        <v>47</v>
      </c>
      <c r="O47" s="127">
        <f t="shared" si="41"/>
        <v>476</v>
      </c>
      <c r="P47" s="12"/>
      <c r="Q47" s="12"/>
      <c r="R47" s="38">
        <f t="shared" si="42"/>
        <v>21</v>
      </c>
      <c r="S47" s="39">
        <f t="shared" si="48"/>
        <v>36</v>
      </c>
    </row>
    <row r="48" spans="1:32" x14ac:dyDescent="0.2">
      <c r="A48" s="4">
        <f>Sjak!A44</f>
        <v>42</v>
      </c>
      <c r="B48" s="5" t="str">
        <f>Sjak!B44</f>
        <v>100 gram ris</v>
      </c>
      <c r="C48" s="123" t="str">
        <f>Sjak!C44</f>
        <v>O</v>
      </c>
      <c r="D48" s="123"/>
      <c r="E48" s="13">
        <f>Dagløb!C44</f>
        <v>254</v>
      </c>
      <c r="F48" s="124">
        <f>Dagløb!D44</f>
        <v>17</v>
      </c>
      <c r="G48" s="13">
        <f>'Hemmelig opgave'!C44</f>
        <v>192</v>
      </c>
      <c r="H48" s="124">
        <f>'Hemmelig opgave'!D44</f>
        <v>4</v>
      </c>
      <c r="I48" s="125">
        <f>Natløb!C44</f>
        <v>50</v>
      </c>
      <c r="J48" s="126">
        <f>Natløb!D44</f>
        <v>34</v>
      </c>
      <c r="K48" s="4">
        <f>'O-løb'!C44</f>
        <v>65</v>
      </c>
      <c r="L48" s="47">
        <f>'O-løb'!D44</f>
        <v>36</v>
      </c>
      <c r="M48" s="128">
        <f>Forhindringsbane!C44</f>
        <v>65</v>
      </c>
      <c r="N48" s="126">
        <f>Forhindringsbane!D44</f>
        <v>23</v>
      </c>
      <c r="O48" s="127">
        <f t="shared" si="41"/>
        <v>626</v>
      </c>
      <c r="P48" s="12"/>
      <c r="Q48" s="12"/>
      <c r="R48" s="38">
        <f t="shared" si="42"/>
        <v>9</v>
      </c>
      <c r="S48" s="39">
        <f t="shared" si="48"/>
        <v>15</v>
      </c>
    </row>
    <row r="49" spans="1:19" x14ac:dyDescent="0.2">
      <c r="A49" s="4">
        <f>Sjak!A47</f>
        <v>45</v>
      </c>
      <c r="B49" s="5" t="str">
        <f>Sjak!B47</f>
        <v>MacPherson Family</v>
      </c>
      <c r="C49" s="123" t="str">
        <f>Sjak!C47</f>
        <v>O</v>
      </c>
      <c r="D49" s="123"/>
      <c r="E49" s="13">
        <f>Dagløb!C47</f>
        <v>213</v>
      </c>
      <c r="F49" s="124">
        <f>Dagløb!D47</f>
        <v>33</v>
      </c>
      <c r="G49" s="13">
        <f>'Hemmelig opgave'!C47</f>
        <v>155</v>
      </c>
      <c r="H49" s="124">
        <f>'Hemmelig opgave'!D47</f>
        <v>11</v>
      </c>
      <c r="I49" s="125">
        <f>Natløb!C47</f>
        <v>38</v>
      </c>
      <c r="J49" s="126">
        <f>Natløb!D47</f>
        <v>46</v>
      </c>
      <c r="K49" s="4">
        <f>'O-løb'!C47</f>
        <v>40</v>
      </c>
      <c r="L49" s="47">
        <f>'O-løb'!D47</f>
        <v>50</v>
      </c>
      <c r="M49" s="128">
        <f>Forhindringsbane!C47</f>
        <v>26</v>
      </c>
      <c r="N49" s="126">
        <f>Forhindringsbane!D47</f>
        <v>49</v>
      </c>
      <c r="O49" s="127">
        <f t="shared" si="41"/>
        <v>472</v>
      </c>
      <c r="P49" s="12"/>
      <c r="Q49" s="12"/>
      <c r="R49" s="38">
        <f t="shared" si="42"/>
        <v>23</v>
      </c>
      <c r="S49" s="39">
        <f t="shared" si="48"/>
        <v>38</v>
      </c>
    </row>
    <row r="50" spans="1:19" x14ac:dyDescent="0.2">
      <c r="A50" s="4">
        <f>Sjak!A49</f>
        <v>47</v>
      </c>
      <c r="B50" s="5" t="str">
        <f>Sjak!B49</f>
        <v>Sailors of the south</v>
      </c>
      <c r="C50" s="123" t="str">
        <f>Sjak!C49</f>
        <v>O</v>
      </c>
      <c r="D50" s="123"/>
      <c r="E50" s="13">
        <f>Dagløb!C49</f>
        <v>119</v>
      </c>
      <c r="F50" s="124">
        <f>Dagløb!D49</f>
        <v>55</v>
      </c>
      <c r="G50" s="13">
        <f>'Hemmelig opgave'!C49</f>
        <v>145</v>
      </c>
      <c r="H50" s="124">
        <f>'Hemmelig opgave'!D49</f>
        <v>18</v>
      </c>
      <c r="I50" s="125">
        <f>Natløb!C49</f>
        <v>45</v>
      </c>
      <c r="J50" s="126">
        <f>Natløb!D49</f>
        <v>39</v>
      </c>
      <c r="K50" s="4">
        <f>'O-løb'!C49</f>
        <v>49</v>
      </c>
      <c r="L50" s="47">
        <f>'O-løb'!D49</f>
        <v>44</v>
      </c>
      <c r="M50" s="128">
        <f>Forhindringsbane!C49</f>
        <v>20</v>
      </c>
      <c r="N50" s="126">
        <f>Forhindringsbane!D49</f>
        <v>50</v>
      </c>
      <c r="O50" s="127">
        <f t="shared" si="41"/>
        <v>378</v>
      </c>
      <c r="P50" s="12"/>
      <c r="Q50" s="12"/>
      <c r="R50" s="38">
        <f t="shared" si="42"/>
        <v>30</v>
      </c>
      <c r="S50" s="39">
        <f t="shared" si="48"/>
        <v>50</v>
      </c>
    </row>
    <row r="51" spans="1:19" x14ac:dyDescent="0.2">
      <c r="A51" s="4">
        <f>Sjak!A50</f>
        <v>48</v>
      </c>
      <c r="B51" s="5" t="str">
        <f>Sjak!B50</f>
        <v>De lange sorte snobrød</v>
      </c>
      <c r="C51" s="123" t="str">
        <f>Sjak!C50</f>
        <v>O</v>
      </c>
      <c r="D51" s="123" t="str">
        <f>Sjak!D50</f>
        <v>03SM065</v>
      </c>
      <c r="E51" s="13">
        <f>Dagløb!C50</f>
        <v>180</v>
      </c>
      <c r="F51" s="124">
        <f>Dagløb!D50</f>
        <v>43</v>
      </c>
      <c r="G51" s="13">
        <f>'Hemmelig opgave'!C50</f>
        <v>155</v>
      </c>
      <c r="H51" s="124">
        <f>'Hemmelig opgave'!D50</f>
        <v>11</v>
      </c>
      <c r="I51" s="125">
        <f>Natløb!C50</f>
        <v>73</v>
      </c>
      <c r="J51" s="126">
        <f>Natløb!D50</f>
        <v>16</v>
      </c>
      <c r="K51" s="4">
        <f>'O-løb'!C50</f>
        <v>93</v>
      </c>
      <c r="L51" s="47">
        <f>'O-løb'!D50</f>
        <v>20</v>
      </c>
      <c r="M51" s="128">
        <f>Forhindringsbane!C50</f>
        <v>74</v>
      </c>
      <c r="N51" s="126">
        <f>Forhindringsbane!D50</f>
        <v>14</v>
      </c>
      <c r="O51" s="127">
        <f t="shared" si="41"/>
        <v>575</v>
      </c>
      <c r="P51" s="12"/>
      <c r="Q51" s="12"/>
      <c r="R51" s="38">
        <f t="shared" si="42"/>
        <v>14</v>
      </c>
      <c r="S51" s="39">
        <f t="shared" si="48"/>
        <v>24</v>
      </c>
    </row>
    <row r="52" spans="1:19" x14ac:dyDescent="0.2">
      <c r="A52" s="4">
        <f>Sjak!A51</f>
        <v>49</v>
      </c>
      <c r="B52" s="5" t="str">
        <f>Sjak!B51</f>
        <v>KongKnuds gamle garvede</v>
      </c>
      <c r="C52" s="123" t="str">
        <f>Sjak!C51</f>
        <v>O</v>
      </c>
      <c r="D52" s="123"/>
      <c r="E52" s="13">
        <f>Dagløb!C51</f>
        <v>231</v>
      </c>
      <c r="F52" s="124">
        <f>Dagløb!D51</f>
        <v>23</v>
      </c>
      <c r="G52" s="13">
        <f>'Hemmelig opgave'!C51</f>
        <v>119</v>
      </c>
      <c r="H52" s="124">
        <f>'Hemmelig opgave'!D51</f>
        <v>33</v>
      </c>
      <c r="I52" s="125">
        <f>Natløb!C51</f>
        <v>44</v>
      </c>
      <c r="J52" s="126">
        <f>Natløb!D51</f>
        <v>41</v>
      </c>
      <c r="K52" s="4">
        <f>'O-løb'!C51</f>
        <v>79</v>
      </c>
      <c r="L52" s="47">
        <f>'O-løb'!D51</f>
        <v>29</v>
      </c>
      <c r="M52" s="128">
        <f>Forhindringsbane!C51</f>
        <v>20</v>
      </c>
      <c r="N52" s="126">
        <f>Forhindringsbane!D51</f>
        <v>50</v>
      </c>
      <c r="O52" s="127">
        <f t="shared" si="41"/>
        <v>493</v>
      </c>
      <c r="P52" s="12"/>
      <c r="Q52" s="12"/>
      <c r="R52" s="38">
        <f t="shared" si="42"/>
        <v>19</v>
      </c>
      <c r="S52" s="39">
        <f t="shared" si="48"/>
        <v>33</v>
      </c>
    </row>
    <row r="53" spans="1:19" x14ac:dyDescent="0.2">
      <c r="A53" s="4">
        <f>Sjak!A52</f>
        <v>50</v>
      </c>
      <c r="B53" s="5" t="str">
        <f>Sjak!B52</f>
        <v>Arne i Finnland</v>
      </c>
      <c r="C53" s="123" t="str">
        <f>Sjak!C52</f>
        <v>O</v>
      </c>
      <c r="D53" s="123"/>
      <c r="E53" s="13">
        <f>Dagløb!C52</f>
        <v>114</v>
      </c>
      <c r="F53" s="124">
        <f>Dagløb!D52</f>
        <v>56</v>
      </c>
      <c r="G53" s="13">
        <f>'Hemmelig opgave'!C52</f>
        <v>34</v>
      </c>
      <c r="H53" s="124">
        <f>'Hemmelig opgave'!D52</f>
        <v>57</v>
      </c>
      <c r="I53" s="125">
        <f>Natløb!C52</f>
        <v>55</v>
      </c>
      <c r="J53" s="126">
        <f>Natløb!D52</f>
        <v>31</v>
      </c>
      <c r="K53" s="4">
        <f>'O-løb'!C52</f>
        <v>127</v>
      </c>
      <c r="L53" s="47">
        <f>'O-løb'!D52</f>
        <v>7</v>
      </c>
      <c r="M53" s="128">
        <f>Forhindringsbane!C52</f>
        <v>58</v>
      </c>
      <c r="N53" s="126">
        <f>Forhindringsbane!D52</f>
        <v>26</v>
      </c>
      <c r="O53" s="127">
        <f t="shared" si="41"/>
        <v>388</v>
      </c>
      <c r="P53" s="12"/>
      <c r="Q53" s="12"/>
      <c r="R53" s="38">
        <f t="shared" si="42"/>
        <v>29</v>
      </c>
      <c r="S53" s="39">
        <f t="shared" si="48"/>
        <v>49</v>
      </c>
    </row>
    <row r="54" spans="1:19" x14ac:dyDescent="0.2">
      <c r="A54" s="4">
        <f>Sjak!A53</f>
        <v>51</v>
      </c>
      <c r="B54" s="5" t="str">
        <f>Sjak!B53</f>
        <v>Powerpuff Pigerne</v>
      </c>
      <c r="C54" s="123" t="str">
        <f>Sjak!C53</f>
        <v>O</v>
      </c>
      <c r="D54" s="123"/>
      <c r="E54" s="13">
        <f>Dagløb!C53</f>
        <v>206</v>
      </c>
      <c r="F54" s="124">
        <f>Dagløb!D53</f>
        <v>35</v>
      </c>
      <c r="G54" s="13">
        <f>'Hemmelig opgave'!C53</f>
        <v>119</v>
      </c>
      <c r="H54" s="124">
        <f>'Hemmelig opgave'!D53</f>
        <v>33</v>
      </c>
      <c r="I54" s="125">
        <f>Natløb!C53</f>
        <v>71</v>
      </c>
      <c r="J54" s="126">
        <f>Natløb!D53</f>
        <v>20</v>
      </c>
      <c r="K54" s="4">
        <f>'O-løb'!C53</f>
        <v>47</v>
      </c>
      <c r="L54" s="47">
        <f>'O-løb'!D53</f>
        <v>46</v>
      </c>
      <c r="M54" s="128">
        <f>Forhindringsbane!C53</f>
        <v>44</v>
      </c>
      <c r="N54" s="126">
        <f>Forhindringsbane!D53</f>
        <v>39</v>
      </c>
      <c r="O54" s="127">
        <f t="shared" si="41"/>
        <v>487</v>
      </c>
      <c r="P54" s="12"/>
      <c r="Q54" s="12"/>
      <c r="R54" s="38">
        <f t="shared" si="42"/>
        <v>20</v>
      </c>
      <c r="S54" s="39">
        <f t="shared" si="48"/>
        <v>34</v>
      </c>
    </row>
    <row r="55" spans="1:19" x14ac:dyDescent="0.2">
      <c r="A55" s="4">
        <f>Sjak!A54</f>
        <v>52</v>
      </c>
      <c r="B55" s="5" t="str">
        <f>Sjak!B54</f>
        <v>Uduelighedens helte</v>
      </c>
      <c r="C55" s="123" t="str">
        <f>Sjak!C54</f>
        <v>O</v>
      </c>
      <c r="D55" s="123"/>
      <c r="E55" s="13">
        <f>Dagløb!C54</f>
        <v>314</v>
      </c>
      <c r="F55" s="124">
        <f>Dagløb!D54</f>
        <v>6</v>
      </c>
      <c r="G55" s="13">
        <f>'Hemmelig opgave'!C54</f>
        <v>150</v>
      </c>
      <c r="H55" s="124">
        <f>'Hemmelig opgave'!D54</f>
        <v>16</v>
      </c>
      <c r="I55" s="125">
        <f>Natløb!C54</f>
        <v>90</v>
      </c>
      <c r="J55" s="126">
        <f>Natløb!D54</f>
        <v>7</v>
      </c>
      <c r="K55" s="4">
        <f>'O-løb'!C54</f>
        <v>130</v>
      </c>
      <c r="L55" s="47">
        <f>'O-løb'!D54</f>
        <v>6</v>
      </c>
      <c r="M55" s="128">
        <f>Forhindringsbane!C54</f>
        <v>87</v>
      </c>
      <c r="N55" s="126">
        <f>Forhindringsbane!D54</f>
        <v>7</v>
      </c>
      <c r="O55" s="127">
        <f t="shared" si="41"/>
        <v>771</v>
      </c>
      <c r="P55" s="12"/>
      <c r="Q55" s="82"/>
      <c r="R55" s="38">
        <f t="shared" si="42"/>
        <v>4</v>
      </c>
      <c r="S55" s="39">
        <f t="shared" si="48"/>
        <v>4</v>
      </c>
    </row>
    <row r="56" spans="1:19" x14ac:dyDescent="0.2">
      <c r="A56" s="4">
        <f>Sjak!A55</f>
        <v>53</v>
      </c>
      <c r="B56" s="5" t="str">
        <f>Sjak!B55</f>
        <v>ARA</v>
      </c>
      <c r="C56" s="123" t="str">
        <f>Sjak!C55</f>
        <v>O</v>
      </c>
      <c r="D56" s="123"/>
      <c r="E56" s="13">
        <f>Dagløb!C55</f>
        <v>240</v>
      </c>
      <c r="F56" s="124">
        <f>Dagløb!D55</f>
        <v>19</v>
      </c>
      <c r="G56" s="13">
        <f>'Hemmelig opgave'!C55</f>
        <v>103</v>
      </c>
      <c r="H56" s="124">
        <f>'Hemmelig opgave'!D55</f>
        <v>45</v>
      </c>
      <c r="I56" s="125">
        <f>Natløb!C55</f>
        <v>102</v>
      </c>
      <c r="J56" s="126">
        <f>Natløb!D55</f>
        <v>4</v>
      </c>
      <c r="K56" s="4">
        <f>'O-løb'!C55</f>
        <v>92</v>
      </c>
      <c r="L56" s="47">
        <f>'O-løb'!D55</f>
        <v>21</v>
      </c>
      <c r="M56" s="128">
        <f>Forhindringsbane!C55</f>
        <v>71</v>
      </c>
      <c r="N56" s="126">
        <f>Forhindringsbane!D55</f>
        <v>19</v>
      </c>
      <c r="O56" s="127">
        <f t="shared" si="41"/>
        <v>608</v>
      </c>
      <c r="P56" s="12"/>
      <c r="Q56" s="82"/>
      <c r="R56" s="38">
        <f t="shared" si="42"/>
        <v>10</v>
      </c>
      <c r="S56" s="39">
        <f t="shared" si="48"/>
        <v>19</v>
      </c>
    </row>
    <row r="57" spans="1:19" x14ac:dyDescent="0.2">
      <c r="A57" s="4">
        <f>Sjak!A56</f>
        <v>54</v>
      </c>
      <c r="B57" s="5" t="str">
        <f>Sjak!B56</f>
        <v>Dressurridderne</v>
      </c>
      <c r="C57" s="123" t="str">
        <f>Sjak!C56</f>
        <v>O</v>
      </c>
      <c r="D57" s="123"/>
      <c r="E57" s="13">
        <f>Dagløb!C56</f>
        <v>316</v>
      </c>
      <c r="F57" s="124">
        <f>Dagløb!D56</f>
        <v>5</v>
      </c>
      <c r="G57" s="13">
        <f>'Hemmelig opgave'!C56</f>
        <v>118</v>
      </c>
      <c r="H57" s="124">
        <f>'Hemmelig opgave'!D56</f>
        <v>36</v>
      </c>
      <c r="I57" s="125">
        <f>Natløb!C56</f>
        <v>72</v>
      </c>
      <c r="J57" s="126">
        <f>Natløb!D56</f>
        <v>17</v>
      </c>
      <c r="K57" s="4">
        <f>'O-løb'!C56</f>
        <v>131</v>
      </c>
      <c r="L57" s="47">
        <f>'O-løb'!D56</f>
        <v>5</v>
      </c>
      <c r="M57" s="128">
        <f>Forhindringsbane!C56</f>
        <v>64</v>
      </c>
      <c r="N57" s="126">
        <f>Forhindringsbane!D56</f>
        <v>24</v>
      </c>
      <c r="O57" s="127">
        <f t="shared" si="41"/>
        <v>701</v>
      </c>
      <c r="P57" s="12"/>
      <c r="Q57" s="12"/>
      <c r="R57" s="38">
        <f t="shared" si="42"/>
        <v>7</v>
      </c>
      <c r="S57" s="39">
        <f t="shared" si="48"/>
        <v>8</v>
      </c>
    </row>
    <row r="58" spans="1:19" x14ac:dyDescent="0.2">
      <c r="A58" s="4">
        <f>Sjak!A57</f>
        <v>55</v>
      </c>
      <c r="B58" s="5" t="str">
        <f>Sjak!B57</f>
        <v>Birkegruppen</v>
      </c>
      <c r="C58" s="123" t="str">
        <f>Sjak!C57</f>
        <v>O</v>
      </c>
      <c r="D58" s="123"/>
      <c r="E58" s="13">
        <f>Dagløb!C57</f>
        <v>257</v>
      </c>
      <c r="F58" s="124">
        <f>Dagløb!D57</f>
        <v>16</v>
      </c>
      <c r="G58" s="13">
        <f>'Hemmelig opgave'!C57</f>
        <v>140</v>
      </c>
      <c r="H58" s="124">
        <f>'Hemmelig opgave'!D57</f>
        <v>23</v>
      </c>
      <c r="I58" s="125">
        <f>Natløb!C57</f>
        <v>81</v>
      </c>
      <c r="J58" s="126">
        <f>Natløb!D57</f>
        <v>10</v>
      </c>
      <c r="K58" s="4">
        <f>'O-løb'!C57</f>
        <v>99</v>
      </c>
      <c r="L58" s="47">
        <f>'O-løb'!D57</f>
        <v>16</v>
      </c>
      <c r="M58" s="128">
        <f>Forhindringsbane!C57</f>
        <v>78</v>
      </c>
      <c r="N58" s="126">
        <f>Forhindringsbane!D57</f>
        <v>12</v>
      </c>
      <c r="O58" s="127">
        <f t="shared" si="41"/>
        <v>655</v>
      </c>
      <c r="P58" s="12"/>
      <c r="Q58" s="12"/>
      <c r="R58" s="38">
        <f t="shared" si="42"/>
        <v>8</v>
      </c>
      <c r="S58" s="39">
        <f t="shared" si="48"/>
        <v>12</v>
      </c>
    </row>
    <row r="59" spans="1:19" x14ac:dyDescent="0.2">
      <c r="A59" s="4">
        <f>Sjak!A58</f>
        <v>56</v>
      </c>
      <c r="B59" s="5" t="str">
        <f>Sjak!B58</f>
        <v>1. Holte</v>
      </c>
      <c r="C59" s="123" t="str">
        <f>Sjak!C58</f>
        <v>O</v>
      </c>
      <c r="D59" s="123"/>
      <c r="E59" s="13">
        <f>Dagløb!C58</f>
        <v>171</v>
      </c>
      <c r="F59" s="124">
        <f>Dagløb!D58</f>
        <v>48</v>
      </c>
      <c r="G59" s="13">
        <f>'Hemmelig opgave'!C58</f>
        <v>70</v>
      </c>
      <c r="H59" s="124">
        <f>'Hemmelig opgave'!D58</f>
        <v>54</v>
      </c>
      <c r="I59" s="125">
        <f>Natløb!C58</f>
        <v>46</v>
      </c>
      <c r="J59" s="126">
        <f>Natløb!D58</f>
        <v>38</v>
      </c>
      <c r="K59" s="4">
        <f>'O-løb'!C58</f>
        <v>68</v>
      </c>
      <c r="L59" s="47">
        <f>'O-løb'!D58</f>
        <v>35</v>
      </c>
      <c r="M59" s="128">
        <f>Forhindringsbane!C58</f>
        <v>39</v>
      </c>
      <c r="N59" s="126">
        <f>Forhindringsbane!D58</f>
        <v>44</v>
      </c>
      <c r="O59" s="127">
        <f t="shared" si="41"/>
        <v>394</v>
      </c>
      <c r="P59" s="12"/>
      <c r="Q59" s="12"/>
      <c r="R59" s="38">
        <f t="shared" si="42"/>
        <v>28</v>
      </c>
      <c r="S59" s="39">
        <f t="shared" si="48"/>
        <v>47</v>
      </c>
    </row>
    <row r="60" spans="1:19" x14ac:dyDescent="0.2">
      <c r="A60" s="4">
        <f>Sjak!A59</f>
        <v>57</v>
      </c>
      <c r="B60" s="5" t="str">
        <f>Sjak!B59</f>
        <v>TL</v>
      </c>
      <c r="C60" s="123" t="str">
        <f>Sjak!C59</f>
        <v>O</v>
      </c>
      <c r="D60" s="123"/>
      <c r="E60" s="13">
        <f>Dagløb!C59</f>
        <v>175</v>
      </c>
      <c r="F60" s="124">
        <f>Dagløb!D59</f>
        <v>45</v>
      </c>
      <c r="G60" s="13">
        <f>'Hemmelig opgave'!C59</f>
        <v>121</v>
      </c>
      <c r="H60" s="124">
        <f>'Hemmelig opgave'!D59</f>
        <v>32</v>
      </c>
      <c r="I60" s="125">
        <f>Natløb!C59</f>
        <v>30</v>
      </c>
      <c r="J60" s="126">
        <f>Natløb!D59</f>
        <v>49</v>
      </c>
      <c r="K60" s="4">
        <f>'O-løb'!C59</f>
        <v>1</v>
      </c>
      <c r="L60" s="47">
        <f>'O-løb'!D59</f>
        <v>57</v>
      </c>
      <c r="M60" s="128">
        <f>Forhindringsbane!C59</f>
        <v>0</v>
      </c>
      <c r="N60" s="126">
        <f>Forhindringsbane!D59</f>
        <v>56</v>
      </c>
      <c r="O60" s="127">
        <f t="shared" si="41"/>
        <v>327</v>
      </c>
      <c r="P60" s="12"/>
      <c r="Q60" s="12"/>
      <c r="R60" s="38">
        <f t="shared" si="42"/>
        <v>33</v>
      </c>
      <c r="S60" s="39">
        <f t="shared" si="48"/>
        <v>57</v>
      </c>
    </row>
    <row r="61" spans="1:19" ht="12" thickBot="1" x14ac:dyDescent="0.25">
      <c r="A61" s="6">
        <f>Sjak!A60</f>
        <v>58</v>
      </c>
      <c r="B61" s="7" t="str">
        <f>Sjak!B60</f>
        <v>Team Paradise</v>
      </c>
      <c r="C61" s="118" t="str">
        <f>Sjak!C60</f>
        <v>O</v>
      </c>
      <c r="D61" s="118"/>
      <c r="E61" s="83">
        <f>Dagløb!C60</f>
        <v>225</v>
      </c>
      <c r="F61" s="84">
        <f>Dagløb!D60</f>
        <v>28</v>
      </c>
      <c r="G61" s="83">
        <f>'Hemmelig opgave'!C60</f>
        <v>76</v>
      </c>
      <c r="H61" s="84">
        <f>'Hemmelig opgave'!D60</f>
        <v>53</v>
      </c>
      <c r="I61" s="85">
        <f>Natløb!C60</f>
        <v>28</v>
      </c>
      <c r="J61" s="86">
        <f>Natløb!D60</f>
        <v>50</v>
      </c>
      <c r="K61" s="6">
        <f>'O-løb'!C60</f>
        <v>62</v>
      </c>
      <c r="L61" s="8">
        <f>'O-løb'!D60</f>
        <v>38</v>
      </c>
      <c r="M61" s="87">
        <f>Forhindringsbane!C60</f>
        <v>52</v>
      </c>
      <c r="N61" s="86">
        <f>Forhindringsbane!D60</f>
        <v>33</v>
      </c>
      <c r="O61" s="116">
        <f t="shared" si="41"/>
        <v>443</v>
      </c>
      <c r="P61" s="88"/>
      <c r="Q61" s="88"/>
      <c r="R61" s="88">
        <f t="shared" si="42"/>
        <v>26</v>
      </c>
      <c r="S61" s="89">
        <f t="shared" si="48"/>
        <v>43</v>
      </c>
    </row>
  </sheetData>
  <sortState ref="A4:S63">
    <sortCondition ref="C4:C63" customList="K,P,O"/>
    <sortCondition ref="A4:A63"/>
  </sortState>
  <mergeCells count="9">
    <mergeCell ref="Y2:AB2"/>
    <mergeCell ref="AC2:AF2"/>
    <mergeCell ref="O1:S1"/>
    <mergeCell ref="M1:N1"/>
    <mergeCell ref="E1:F1"/>
    <mergeCell ref="G1:H1"/>
    <mergeCell ref="I1:J1"/>
    <mergeCell ref="K1:L1"/>
    <mergeCell ref="U2:X2"/>
  </mergeCells>
  <phoneticPr fontId="1" type="noConversion"/>
  <pageMargins left="0.78740157480314965" right="0.78740157480314965" top="0.78740157480314965" bottom="0.39370078740157483" header="0.39370078740157483" footer="0.39370078740157483"/>
  <pageSetup paperSize="9" scale="76" orientation="landscape" r:id="rId1"/>
  <headerFooter alignWithMargins="0">
    <oddHeader>&amp;L&amp;"Arial,Fed"Sværdkamp 2014
&amp;"Arial,Kursiv"&amp;A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Normal="100" workbookViewId="0">
      <pane ySplit="2" topLeftCell="A3" activePane="bottomLeft" state="frozen"/>
      <selection activeCell="P30" sqref="P30"/>
      <selection pane="bottomLeft" activeCell="K58" sqref="K58"/>
    </sheetView>
  </sheetViews>
  <sheetFormatPr defaultRowHeight="11.25" x14ac:dyDescent="0.2"/>
  <cols>
    <col min="1" max="1" width="6" style="1" bestFit="1" customWidth="1"/>
    <col min="2" max="2" width="25.85546875" style="1" bestFit="1" customWidth="1"/>
    <col min="3" max="3" width="5" style="1" bestFit="1" customWidth="1"/>
    <col min="4" max="4" width="5.28515625" style="1" bestFit="1" customWidth="1"/>
    <col min="5" max="13" width="3" style="1" bestFit="1" customWidth="1"/>
    <col min="14" max="17" width="3.7109375" style="1" bestFit="1" customWidth="1"/>
    <col min="18" max="19" width="3.7109375" style="1" customWidth="1"/>
    <col min="20" max="20" width="3.7109375" style="1" bestFit="1" customWidth="1"/>
    <col min="21" max="21" width="4.140625" style="1" bestFit="1" customWidth="1"/>
    <col min="22" max="22" width="4.140625" style="1" customWidth="1"/>
    <col min="23" max="23" width="4.5703125" style="1" bestFit="1" customWidth="1"/>
    <col min="24" max="24" width="9.140625" style="1"/>
    <col min="25" max="26" width="9.140625" style="1" hidden="1" customWidth="1"/>
    <col min="27" max="27" width="12.42578125" style="1" hidden="1" customWidth="1"/>
    <col min="28" max="28" width="9.140625" style="1" hidden="1" customWidth="1"/>
    <col min="29" max="16384" width="9.140625" style="1"/>
  </cols>
  <sheetData>
    <row r="1" spans="1:28" ht="86.25" x14ac:dyDescent="0.2">
      <c r="A1" s="9" t="s">
        <v>11</v>
      </c>
      <c r="B1" s="16">
        <v>350</v>
      </c>
      <c r="C1" s="153" t="s">
        <v>13</v>
      </c>
      <c r="D1" s="154"/>
      <c r="E1" s="117" t="s">
        <v>122</v>
      </c>
      <c r="F1" s="117" t="s">
        <v>123</v>
      </c>
      <c r="G1" s="117" t="s">
        <v>124</v>
      </c>
      <c r="H1" s="117" t="s">
        <v>125</v>
      </c>
      <c r="I1" s="117" t="s">
        <v>126</v>
      </c>
      <c r="J1" s="117" t="s">
        <v>127</v>
      </c>
      <c r="K1" s="117" t="s">
        <v>128</v>
      </c>
      <c r="L1" s="117" t="s">
        <v>129</v>
      </c>
      <c r="M1" s="117" t="s">
        <v>130</v>
      </c>
      <c r="N1" s="117" t="s">
        <v>131</v>
      </c>
      <c r="O1" s="117" t="s">
        <v>132</v>
      </c>
      <c r="P1" s="117" t="s">
        <v>133</v>
      </c>
      <c r="Q1" s="117" t="s">
        <v>134</v>
      </c>
      <c r="R1" s="117" t="s">
        <v>135</v>
      </c>
      <c r="S1" s="117" t="s">
        <v>136</v>
      </c>
      <c r="T1" s="117" t="s">
        <v>137</v>
      </c>
      <c r="U1" s="117" t="s">
        <v>138</v>
      </c>
      <c r="V1" s="117" t="s">
        <v>139</v>
      </c>
      <c r="W1" s="17"/>
    </row>
    <row r="2" spans="1:28" ht="12" thickBot="1" x14ac:dyDescent="0.25">
      <c r="A2" s="10" t="s">
        <v>10</v>
      </c>
      <c r="B2" s="14" t="s">
        <v>1</v>
      </c>
      <c r="C2" s="48" t="s">
        <v>14</v>
      </c>
      <c r="D2" s="51" t="s">
        <v>17</v>
      </c>
      <c r="E2" s="113" t="s">
        <v>21</v>
      </c>
      <c r="F2" s="71" t="s">
        <v>22</v>
      </c>
      <c r="G2" s="71" t="s">
        <v>23</v>
      </c>
      <c r="H2" s="71" t="s">
        <v>49</v>
      </c>
      <c r="I2" s="71" t="s">
        <v>50</v>
      </c>
      <c r="J2" s="71" t="s">
        <v>24</v>
      </c>
      <c r="K2" s="71" t="s">
        <v>25</v>
      </c>
      <c r="L2" s="71" t="s">
        <v>26</v>
      </c>
      <c r="M2" s="71" t="s">
        <v>27</v>
      </c>
      <c r="N2" s="71" t="s">
        <v>28</v>
      </c>
      <c r="O2" s="71" t="s">
        <v>60</v>
      </c>
      <c r="P2" s="71" t="s">
        <v>29</v>
      </c>
      <c r="Q2" s="71" t="s">
        <v>32</v>
      </c>
      <c r="R2" s="71" t="s">
        <v>48</v>
      </c>
      <c r="S2" s="71" t="s">
        <v>59</v>
      </c>
      <c r="T2" s="71" t="s">
        <v>61</v>
      </c>
      <c r="U2" s="71" t="s">
        <v>33</v>
      </c>
      <c r="V2" s="145" t="s">
        <v>31</v>
      </c>
      <c r="W2" s="49" t="s">
        <v>15</v>
      </c>
      <c r="Y2" s="100" t="s">
        <v>17</v>
      </c>
      <c r="Z2" s="100" t="s">
        <v>10</v>
      </c>
      <c r="AA2" s="100" t="s">
        <v>1</v>
      </c>
      <c r="AB2" s="100" t="s">
        <v>14</v>
      </c>
    </row>
    <row r="3" spans="1:28" s="3" customFormat="1" x14ac:dyDescent="0.2">
      <c r="A3" s="18">
        <f>Sjak!A3</f>
        <v>1</v>
      </c>
      <c r="B3" s="15" t="str">
        <f>Sjak!B3</f>
        <v>L.I.M</v>
      </c>
      <c r="C3" s="33">
        <f t="shared" ref="C3:C34" si="0">INT($B$1/MAX($W$3:$W$60)*W3)</f>
        <v>304</v>
      </c>
      <c r="D3" s="19">
        <f t="shared" ref="D3:D34" si="1">RANK(C3,C$3:C$60)</f>
        <v>7</v>
      </c>
      <c r="E3" s="114">
        <v>20</v>
      </c>
      <c r="F3" s="111">
        <v>72</v>
      </c>
      <c r="G3" s="111">
        <v>56</v>
      </c>
      <c r="H3" s="111">
        <v>68</v>
      </c>
      <c r="I3" s="111">
        <v>19</v>
      </c>
      <c r="J3" s="111">
        <v>57</v>
      </c>
      <c r="K3" s="111">
        <v>30</v>
      </c>
      <c r="L3" s="111">
        <v>65</v>
      </c>
      <c r="M3" s="111">
        <v>60</v>
      </c>
      <c r="N3" s="111">
        <v>28</v>
      </c>
      <c r="O3" s="111">
        <v>45</v>
      </c>
      <c r="P3" s="111">
        <v>39</v>
      </c>
      <c r="Q3" s="111">
        <v>29</v>
      </c>
      <c r="R3" s="111">
        <v>40</v>
      </c>
      <c r="S3" s="111">
        <v>36</v>
      </c>
      <c r="T3" s="111">
        <v>27</v>
      </c>
      <c r="U3" s="111">
        <v>138</v>
      </c>
      <c r="V3" s="146">
        <v>1</v>
      </c>
      <c r="W3" s="112">
        <f>SUM(E3:U3)*V3</f>
        <v>829</v>
      </c>
      <c r="Y3" s="102">
        <f t="shared" ref="Y3:Y34" si="2">D3</f>
        <v>7</v>
      </c>
      <c r="Z3" s="102">
        <f t="shared" ref="Z3:Z34" si="3">A3</f>
        <v>1</v>
      </c>
      <c r="AA3" s="102" t="str">
        <f t="shared" ref="AA3:AA34" si="4">B3</f>
        <v>L.I.M</v>
      </c>
      <c r="AB3" s="103">
        <f t="shared" ref="AB3:AB34" si="5">C3</f>
        <v>304</v>
      </c>
    </row>
    <row r="4" spans="1:28" s="3" customFormat="1" x14ac:dyDescent="0.2">
      <c r="A4" s="4">
        <f>Sjak!A4</f>
        <v>2</v>
      </c>
      <c r="B4" s="5" t="str">
        <f>Sjak!B4</f>
        <v>BE-ton</v>
      </c>
      <c r="C4" s="33">
        <f t="shared" si="0"/>
        <v>258</v>
      </c>
      <c r="D4" s="19">
        <f t="shared" si="1"/>
        <v>15</v>
      </c>
      <c r="E4" s="115">
        <v>20</v>
      </c>
      <c r="F4" s="110">
        <v>82</v>
      </c>
      <c r="G4" s="110">
        <v>34</v>
      </c>
      <c r="H4" s="110">
        <v>56</v>
      </c>
      <c r="I4" s="110">
        <v>41</v>
      </c>
      <c r="J4" s="110">
        <v>48</v>
      </c>
      <c r="K4" s="110">
        <v>40</v>
      </c>
      <c r="L4" s="110">
        <v>44</v>
      </c>
      <c r="M4" s="110">
        <v>60</v>
      </c>
      <c r="N4" s="110">
        <v>15</v>
      </c>
      <c r="O4" s="110">
        <v>35</v>
      </c>
      <c r="P4" s="110">
        <v>10</v>
      </c>
      <c r="Q4" s="110">
        <v>33</v>
      </c>
      <c r="R4" s="110">
        <v>40</v>
      </c>
      <c r="S4" s="110">
        <v>26</v>
      </c>
      <c r="T4" s="110">
        <v>19</v>
      </c>
      <c r="U4" s="110">
        <v>102</v>
      </c>
      <c r="V4" s="146">
        <v>1</v>
      </c>
      <c r="W4" s="112">
        <f t="shared" ref="W4:W60" si="6">SUM(E4:U4)*V4</f>
        <v>705</v>
      </c>
      <c r="Y4" s="102">
        <f t="shared" si="2"/>
        <v>15</v>
      </c>
      <c r="Z4" s="102">
        <f t="shared" si="3"/>
        <v>2</v>
      </c>
      <c r="AA4" s="102" t="str">
        <f t="shared" si="4"/>
        <v>BE-ton</v>
      </c>
      <c r="AB4" s="103">
        <f t="shared" si="5"/>
        <v>258</v>
      </c>
    </row>
    <row r="5" spans="1:28" s="3" customFormat="1" x14ac:dyDescent="0.2">
      <c r="A5" s="4">
        <f>Sjak!A5</f>
        <v>3</v>
      </c>
      <c r="B5" s="5" t="str">
        <f>Sjak!B5</f>
        <v>Heidrun</v>
      </c>
      <c r="C5" s="33">
        <f t="shared" si="0"/>
        <v>325</v>
      </c>
      <c r="D5" s="19">
        <f t="shared" si="1"/>
        <v>3</v>
      </c>
      <c r="E5" s="115">
        <v>40</v>
      </c>
      <c r="F5" s="110">
        <v>81</v>
      </c>
      <c r="G5" s="110">
        <v>60</v>
      </c>
      <c r="H5" s="110">
        <v>68</v>
      </c>
      <c r="I5" s="110">
        <v>50</v>
      </c>
      <c r="J5" s="110">
        <v>70</v>
      </c>
      <c r="K5" s="110">
        <v>40</v>
      </c>
      <c r="L5" s="110">
        <v>75</v>
      </c>
      <c r="M5" s="110">
        <v>60</v>
      </c>
      <c r="N5" s="110">
        <v>40</v>
      </c>
      <c r="O5" s="110">
        <v>35</v>
      </c>
      <c r="P5" s="110">
        <v>60</v>
      </c>
      <c r="Q5" s="110">
        <v>11</v>
      </c>
      <c r="R5" s="110">
        <v>0</v>
      </c>
      <c r="S5" s="110">
        <v>26</v>
      </c>
      <c r="T5" s="110">
        <v>22</v>
      </c>
      <c r="U5" s="110">
        <v>149</v>
      </c>
      <c r="V5" s="146">
        <v>1</v>
      </c>
      <c r="W5" s="112">
        <f t="shared" si="6"/>
        <v>887</v>
      </c>
      <c r="Y5" s="102">
        <f t="shared" si="2"/>
        <v>3</v>
      </c>
      <c r="Z5" s="102">
        <f t="shared" si="3"/>
        <v>3</v>
      </c>
      <c r="AA5" s="102" t="str">
        <f t="shared" si="4"/>
        <v>Heidrun</v>
      </c>
      <c r="AB5" s="103">
        <f t="shared" si="5"/>
        <v>325</v>
      </c>
    </row>
    <row r="6" spans="1:28" s="3" customFormat="1" x14ac:dyDescent="0.2">
      <c r="A6" s="4">
        <f>Sjak!A6</f>
        <v>4</v>
      </c>
      <c r="B6" s="5" t="str">
        <f>Sjak!B6</f>
        <v>Bacon</v>
      </c>
      <c r="C6" s="33">
        <f t="shared" si="0"/>
        <v>350</v>
      </c>
      <c r="D6" s="19">
        <f t="shared" si="1"/>
        <v>1</v>
      </c>
      <c r="E6" s="115">
        <v>30</v>
      </c>
      <c r="F6" s="110">
        <v>72</v>
      </c>
      <c r="G6" s="110">
        <v>45</v>
      </c>
      <c r="H6" s="110">
        <v>61</v>
      </c>
      <c r="I6" s="110">
        <v>42</v>
      </c>
      <c r="J6" s="110">
        <v>50</v>
      </c>
      <c r="K6" s="110">
        <v>65</v>
      </c>
      <c r="L6" s="110">
        <v>80</v>
      </c>
      <c r="M6" s="110">
        <v>90</v>
      </c>
      <c r="N6" s="110">
        <v>28</v>
      </c>
      <c r="O6" s="110">
        <v>87</v>
      </c>
      <c r="P6" s="110">
        <v>60</v>
      </c>
      <c r="Q6" s="110">
        <v>35</v>
      </c>
      <c r="R6" s="110">
        <v>40</v>
      </c>
      <c r="S6" s="110">
        <v>30</v>
      </c>
      <c r="T6" s="110">
        <v>22</v>
      </c>
      <c r="U6" s="110">
        <v>117</v>
      </c>
      <c r="V6" s="146">
        <v>1</v>
      </c>
      <c r="W6" s="112">
        <f t="shared" si="6"/>
        <v>954</v>
      </c>
      <c r="Y6" s="102">
        <f t="shared" si="2"/>
        <v>1</v>
      </c>
      <c r="Z6" s="102">
        <f t="shared" si="3"/>
        <v>4</v>
      </c>
      <c r="AA6" s="102" t="str">
        <f t="shared" si="4"/>
        <v>Bacon</v>
      </c>
      <c r="AB6" s="103">
        <f t="shared" si="5"/>
        <v>350</v>
      </c>
    </row>
    <row r="7" spans="1:28" s="3" customFormat="1" x14ac:dyDescent="0.2">
      <c r="A7" s="4">
        <f>Sjak!A7</f>
        <v>5</v>
      </c>
      <c r="B7" s="5" t="str">
        <f>Sjak!B7</f>
        <v>CK</v>
      </c>
      <c r="C7" s="33">
        <f t="shared" si="0"/>
        <v>172</v>
      </c>
      <c r="D7" s="19">
        <f t="shared" si="1"/>
        <v>47</v>
      </c>
      <c r="E7" s="115">
        <v>30</v>
      </c>
      <c r="F7" s="110">
        <v>50</v>
      </c>
      <c r="G7" s="110">
        <v>0</v>
      </c>
      <c r="H7" s="110">
        <v>63</v>
      </c>
      <c r="I7" s="110">
        <v>28</v>
      </c>
      <c r="J7" s="110">
        <v>0</v>
      </c>
      <c r="K7" s="110">
        <v>10</v>
      </c>
      <c r="L7" s="110">
        <v>21</v>
      </c>
      <c r="M7" s="110">
        <v>30</v>
      </c>
      <c r="N7" s="110">
        <v>14</v>
      </c>
      <c r="O7" s="110">
        <v>25</v>
      </c>
      <c r="P7" s="110">
        <v>40</v>
      </c>
      <c r="Q7" s="110">
        <v>35</v>
      </c>
      <c r="R7" s="110">
        <v>40</v>
      </c>
      <c r="S7" s="110">
        <v>19</v>
      </c>
      <c r="T7" s="110">
        <v>0</v>
      </c>
      <c r="U7" s="110">
        <v>66</v>
      </c>
      <c r="V7" s="146">
        <v>1</v>
      </c>
      <c r="W7" s="112">
        <f t="shared" si="6"/>
        <v>471</v>
      </c>
      <c r="Y7" s="102">
        <f t="shared" si="2"/>
        <v>47</v>
      </c>
      <c r="Z7" s="102">
        <f t="shared" si="3"/>
        <v>5</v>
      </c>
      <c r="AA7" s="102" t="str">
        <f t="shared" si="4"/>
        <v>CK</v>
      </c>
      <c r="AB7" s="103">
        <f t="shared" si="5"/>
        <v>172</v>
      </c>
    </row>
    <row r="8" spans="1:28" s="3" customFormat="1" x14ac:dyDescent="0.2">
      <c r="A8" s="4">
        <f>Sjak!A8</f>
        <v>6</v>
      </c>
      <c r="B8" s="5" t="str">
        <f>Sjak!B8</f>
        <v>Casper og de unge drenge</v>
      </c>
      <c r="C8" s="33">
        <f t="shared" si="0"/>
        <v>268</v>
      </c>
      <c r="D8" s="19">
        <f t="shared" si="1"/>
        <v>12</v>
      </c>
      <c r="E8" s="115">
        <v>20</v>
      </c>
      <c r="F8" s="110">
        <v>77</v>
      </c>
      <c r="G8" s="110">
        <v>30</v>
      </c>
      <c r="H8" s="110">
        <v>66</v>
      </c>
      <c r="I8" s="110">
        <v>78</v>
      </c>
      <c r="J8" s="110">
        <v>54</v>
      </c>
      <c r="K8" s="110">
        <v>40</v>
      </c>
      <c r="L8" s="110">
        <v>22</v>
      </c>
      <c r="M8" s="110">
        <v>90</v>
      </c>
      <c r="N8" s="110">
        <v>33</v>
      </c>
      <c r="O8" s="110">
        <v>20</v>
      </c>
      <c r="P8" s="110">
        <v>55</v>
      </c>
      <c r="Q8" s="110">
        <v>38</v>
      </c>
      <c r="R8" s="110">
        <v>0</v>
      </c>
      <c r="S8" s="110">
        <v>23</v>
      </c>
      <c r="T8" s="110">
        <v>19</v>
      </c>
      <c r="U8" s="110">
        <v>66</v>
      </c>
      <c r="V8" s="146">
        <v>1</v>
      </c>
      <c r="W8" s="112">
        <f t="shared" si="6"/>
        <v>731</v>
      </c>
      <c r="Y8" s="102">
        <f t="shared" si="2"/>
        <v>12</v>
      </c>
      <c r="Z8" s="102">
        <f t="shared" si="3"/>
        <v>6</v>
      </c>
      <c r="AA8" s="102" t="str">
        <f t="shared" si="4"/>
        <v>Casper og de unge drenge</v>
      </c>
      <c r="AB8" s="103">
        <f t="shared" si="5"/>
        <v>268</v>
      </c>
    </row>
    <row r="9" spans="1:28" s="3" customFormat="1" x14ac:dyDescent="0.2">
      <c r="A9" s="4">
        <f>Sjak!A9</f>
        <v>7</v>
      </c>
      <c r="B9" s="5" t="str">
        <f>Sjak!B9</f>
        <v>TKM</v>
      </c>
      <c r="C9" s="33">
        <f t="shared" si="0"/>
        <v>170</v>
      </c>
      <c r="D9" s="19">
        <f t="shared" si="1"/>
        <v>49</v>
      </c>
      <c r="E9" s="115">
        <v>0</v>
      </c>
      <c r="F9" s="110">
        <v>82</v>
      </c>
      <c r="G9" s="110">
        <v>0</v>
      </c>
      <c r="H9" s="110">
        <v>0</v>
      </c>
      <c r="I9" s="110">
        <v>39</v>
      </c>
      <c r="J9" s="110">
        <v>0</v>
      </c>
      <c r="K9" s="110">
        <v>10</v>
      </c>
      <c r="L9" s="110">
        <v>0</v>
      </c>
      <c r="M9" s="110">
        <v>60</v>
      </c>
      <c r="N9" s="110">
        <v>0</v>
      </c>
      <c r="O9" s="110">
        <v>90</v>
      </c>
      <c r="P9" s="110">
        <v>26</v>
      </c>
      <c r="Q9" s="110">
        <v>38</v>
      </c>
      <c r="R9" s="110">
        <v>0</v>
      </c>
      <c r="S9" s="110">
        <v>21</v>
      </c>
      <c r="T9" s="110">
        <v>8</v>
      </c>
      <c r="U9" s="110">
        <v>90</v>
      </c>
      <c r="V9" s="146">
        <v>1</v>
      </c>
      <c r="W9" s="112">
        <f t="shared" si="6"/>
        <v>464</v>
      </c>
      <c r="Y9" s="102">
        <f t="shared" si="2"/>
        <v>49</v>
      </c>
      <c r="Z9" s="102">
        <f t="shared" si="3"/>
        <v>7</v>
      </c>
      <c r="AA9" s="102" t="str">
        <f t="shared" si="4"/>
        <v>TKM</v>
      </c>
      <c r="AB9" s="103">
        <f t="shared" si="5"/>
        <v>170</v>
      </c>
    </row>
    <row r="10" spans="1:28" s="3" customFormat="1" x14ac:dyDescent="0.2">
      <c r="A10" s="4">
        <f>Sjak!A10</f>
        <v>8</v>
      </c>
      <c r="B10" s="5" t="str">
        <f>Sjak!B10</f>
        <v>Warriors of Orion (2 PRS)</v>
      </c>
      <c r="C10" s="33">
        <f t="shared" si="0"/>
        <v>215</v>
      </c>
      <c r="D10" s="19">
        <f t="shared" si="1"/>
        <v>32</v>
      </c>
      <c r="E10" s="115">
        <v>20</v>
      </c>
      <c r="F10" s="110">
        <v>55</v>
      </c>
      <c r="G10" s="110">
        <v>20</v>
      </c>
      <c r="H10" s="110">
        <v>63</v>
      </c>
      <c r="I10" s="110">
        <v>34</v>
      </c>
      <c r="J10" s="110">
        <v>47</v>
      </c>
      <c r="K10" s="110">
        <v>0</v>
      </c>
      <c r="L10" s="110">
        <v>41</v>
      </c>
      <c r="M10" s="110">
        <v>30</v>
      </c>
      <c r="N10" s="110">
        <v>24</v>
      </c>
      <c r="O10" s="110">
        <v>0</v>
      </c>
      <c r="P10" s="110">
        <v>46</v>
      </c>
      <c r="Q10" s="110">
        <v>43</v>
      </c>
      <c r="R10" s="110">
        <v>0</v>
      </c>
      <c r="S10" s="110">
        <v>18</v>
      </c>
      <c r="T10" s="110">
        <v>16</v>
      </c>
      <c r="U10" s="110">
        <v>130</v>
      </c>
      <c r="V10" s="146">
        <v>1</v>
      </c>
      <c r="W10" s="112">
        <f t="shared" si="6"/>
        <v>587</v>
      </c>
      <c r="Y10" s="102">
        <f t="shared" si="2"/>
        <v>32</v>
      </c>
      <c r="Z10" s="102">
        <f t="shared" si="3"/>
        <v>8</v>
      </c>
      <c r="AA10" s="102" t="str">
        <f t="shared" si="4"/>
        <v>Warriors of Orion (2 PRS)</v>
      </c>
      <c r="AB10" s="103">
        <f t="shared" si="5"/>
        <v>215</v>
      </c>
    </row>
    <row r="11" spans="1:28" s="3" customFormat="1" x14ac:dyDescent="0.2">
      <c r="A11" s="4">
        <f>Sjak!A11</f>
        <v>9</v>
      </c>
      <c r="B11" s="5" t="str">
        <f>Sjak!B11</f>
        <v>AALM</v>
      </c>
      <c r="C11" s="33">
        <f t="shared" si="0"/>
        <v>232</v>
      </c>
      <c r="D11" s="19">
        <f t="shared" si="1"/>
        <v>22</v>
      </c>
      <c r="E11" s="115">
        <v>30</v>
      </c>
      <c r="F11" s="110">
        <v>62</v>
      </c>
      <c r="G11" s="110">
        <v>0</v>
      </c>
      <c r="H11" s="110">
        <v>54</v>
      </c>
      <c r="I11" s="110">
        <v>60</v>
      </c>
      <c r="J11" s="110">
        <v>63</v>
      </c>
      <c r="K11" s="110">
        <v>10</v>
      </c>
      <c r="L11" s="110">
        <v>35</v>
      </c>
      <c r="M11" s="110">
        <v>30</v>
      </c>
      <c r="N11" s="110">
        <v>16</v>
      </c>
      <c r="O11" s="110">
        <v>15</v>
      </c>
      <c r="P11" s="110">
        <v>42</v>
      </c>
      <c r="Q11" s="110">
        <v>37</v>
      </c>
      <c r="R11" s="110">
        <v>0</v>
      </c>
      <c r="S11" s="110">
        <v>23</v>
      </c>
      <c r="T11" s="110">
        <v>19</v>
      </c>
      <c r="U11" s="110">
        <v>139</v>
      </c>
      <c r="V11" s="146">
        <v>1</v>
      </c>
      <c r="W11" s="112">
        <f t="shared" si="6"/>
        <v>635</v>
      </c>
      <c r="Y11" s="102">
        <f t="shared" si="2"/>
        <v>22</v>
      </c>
      <c r="Z11" s="102">
        <f t="shared" si="3"/>
        <v>9</v>
      </c>
      <c r="AA11" s="102" t="str">
        <f t="shared" si="4"/>
        <v>AALM</v>
      </c>
      <c r="AB11" s="103">
        <f t="shared" si="5"/>
        <v>232</v>
      </c>
    </row>
    <row r="12" spans="1:28" s="3" customFormat="1" x14ac:dyDescent="0.2">
      <c r="A12" s="4">
        <f>Sjak!A12</f>
        <v>10</v>
      </c>
      <c r="B12" s="5" t="str">
        <f>Sjak!B12</f>
        <v>Rubisko</v>
      </c>
      <c r="C12" s="33">
        <f t="shared" si="0"/>
        <v>243</v>
      </c>
      <c r="D12" s="19">
        <f t="shared" si="1"/>
        <v>18</v>
      </c>
      <c r="E12" s="115">
        <v>20</v>
      </c>
      <c r="F12" s="110">
        <v>79</v>
      </c>
      <c r="G12" s="110">
        <v>47</v>
      </c>
      <c r="H12" s="110">
        <v>63</v>
      </c>
      <c r="I12" s="110">
        <v>76</v>
      </c>
      <c r="J12" s="110">
        <v>47</v>
      </c>
      <c r="K12" s="110">
        <v>45</v>
      </c>
      <c r="L12" s="110">
        <v>0</v>
      </c>
      <c r="M12" s="110">
        <v>30</v>
      </c>
      <c r="N12" s="110">
        <v>15</v>
      </c>
      <c r="O12" s="110">
        <v>35</v>
      </c>
      <c r="P12" s="110">
        <v>42</v>
      </c>
      <c r="Q12" s="110">
        <v>37</v>
      </c>
      <c r="R12" s="110">
        <v>0</v>
      </c>
      <c r="S12" s="110">
        <v>22</v>
      </c>
      <c r="T12" s="110">
        <v>15</v>
      </c>
      <c r="U12" s="110">
        <v>92</v>
      </c>
      <c r="V12" s="146">
        <v>1</v>
      </c>
      <c r="W12" s="112">
        <f t="shared" si="6"/>
        <v>665</v>
      </c>
      <c r="Y12" s="102">
        <f t="shared" si="2"/>
        <v>18</v>
      </c>
      <c r="Z12" s="102">
        <f t="shared" si="3"/>
        <v>10</v>
      </c>
      <c r="AA12" s="102" t="str">
        <f t="shared" si="4"/>
        <v>Rubisko</v>
      </c>
      <c r="AB12" s="103">
        <f t="shared" si="5"/>
        <v>243</v>
      </c>
    </row>
    <row r="13" spans="1:28" s="3" customFormat="1" x14ac:dyDescent="0.2">
      <c r="A13" s="4">
        <f>Sjak!A13</f>
        <v>11</v>
      </c>
      <c r="B13" s="5" t="str">
        <f>Sjak!B13</f>
        <v>Dr. Tranquilizer &amp; Sønner</v>
      </c>
      <c r="C13" s="33">
        <f t="shared" si="0"/>
        <v>320</v>
      </c>
      <c r="D13" s="19">
        <f t="shared" si="1"/>
        <v>4</v>
      </c>
      <c r="E13" s="115">
        <v>10</v>
      </c>
      <c r="F13" s="110">
        <v>74</v>
      </c>
      <c r="G13" s="110">
        <v>47</v>
      </c>
      <c r="H13" s="110">
        <v>56</v>
      </c>
      <c r="I13" s="110">
        <v>50</v>
      </c>
      <c r="J13" s="110">
        <v>62</v>
      </c>
      <c r="K13" s="110">
        <v>55</v>
      </c>
      <c r="L13" s="110">
        <v>48</v>
      </c>
      <c r="M13" s="110">
        <v>90</v>
      </c>
      <c r="N13" s="110">
        <v>34</v>
      </c>
      <c r="O13" s="110">
        <v>75</v>
      </c>
      <c r="P13" s="110">
        <v>47</v>
      </c>
      <c r="Q13" s="110">
        <v>49</v>
      </c>
      <c r="R13" s="110">
        <v>40</v>
      </c>
      <c r="S13" s="110">
        <v>40</v>
      </c>
      <c r="T13" s="110">
        <v>8</v>
      </c>
      <c r="U13" s="110">
        <v>88</v>
      </c>
      <c r="V13" s="146">
        <v>1</v>
      </c>
      <c r="W13" s="112">
        <f t="shared" si="6"/>
        <v>873</v>
      </c>
      <c r="Y13" s="102">
        <f t="shared" si="2"/>
        <v>4</v>
      </c>
      <c r="Z13" s="102">
        <f t="shared" si="3"/>
        <v>11</v>
      </c>
      <c r="AA13" s="102" t="str">
        <f t="shared" si="4"/>
        <v>Dr. Tranquilizer &amp; Sønner</v>
      </c>
      <c r="AB13" s="103">
        <f t="shared" si="5"/>
        <v>320</v>
      </c>
    </row>
    <row r="14" spans="1:28" s="3" customFormat="1" x14ac:dyDescent="0.2">
      <c r="A14" s="4">
        <f>Sjak!A14</f>
        <v>12</v>
      </c>
      <c r="B14" s="5" t="str">
        <f>Sjak!B14</f>
        <v>Lady</v>
      </c>
      <c r="C14" s="33">
        <f t="shared" si="0"/>
        <v>183</v>
      </c>
      <c r="D14" s="19">
        <f t="shared" si="1"/>
        <v>42</v>
      </c>
      <c r="E14" s="115">
        <v>10</v>
      </c>
      <c r="F14" s="110">
        <v>56</v>
      </c>
      <c r="G14" s="110">
        <v>19</v>
      </c>
      <c r="H14" s="110">
        <v>37</v>
      </c>
      <c r="I14" s="110">
        <v>0</v>
      </c>
      <c r="J14" s="110">
        <v>30</v>
      </c>
      <c r="K14" s="110">
        <v>50</v>
      </c>
      <c r="L14" s="110">
        <v>42</v>
      </c>
      <c r="M14" s="110">
        <v>30</v>
      </c>
      <c r="N14" s="110">
        <v>18</v>
      </c>
      <c r="O14" s="110">
        <v>75</v>
      </c>
      <c r="P14" s="110">
        <v>47</v>
      </c>
      <c r="Q14" s="110">
        <v>32</v>
      </c>
      <c r="R14" s="110">
        <v>0</v>
      </c>
      <c r="S14" s="110">
        <v>22</v>
      </c>
      <c r="T14" s="110">
        <v>0</v>
      </c>
      <c r="U14" s="110">
        <v>134</v>
      </c>
      <c r="V14" s="146">
        <v>0.83</v>
      </c>
      <c r="W14" s="112">
        <f t="shared" si="6"/>
        <v>499.65999999999997</v>
      </c>
      <c r="Y14" s="102">
        <f t="shared" si="2"/>
        <v>42</v>
      </c>
      <c r="Z14" s="102">
        <f t="shared" si="3"/>
        <v>12</v>
      </c>
      <c r="AA14" s="102" t="str">
        <f t="shared" si="4"/>
        <v>Lady</v>
      </c>
      <c r="AB14" s="103">
        <f t="shared" si="5"/>
        <v>183</v>
      </c>
    </row>
    <row r="15" spans="1:28" s="3" customFormat="1" x14ac:dyDescent="0.2">
      <c r="A15" s="4">
        <f>Sjak!A15</f>
        <v>13</v>
      </c>
      <c r="B15" s="5" t="str">
        <f>Sjak!B15</f>
        <v>Non_Refert</v>
      </c>
      <c r="C15" s="33">
        <f t="shared" si="0"/>
        <v>218</v>
      </c>
      <c r="D15" s="19">
        <f t="shared" si="1"/>
        <v>31</v>
      </c>
      <c r="E15" s="115">
        <v>10</v>
      </c>
      <c r="F15" s="110">
        <v>68</v>
      </c>
      <c r="G15" s="110">
        <v>23</v>
      </c>
      <c r="H15" s="110">
        <v>46</v>
      </c>
      <c r="I15" s="110">
        <v>41</v>
      </c>
      <c r="J15" s="110">
        <v>44</v>
      </c>
      <c r="K15" s="110">
        <v>0</v>
      </c>
      <c r="L15" s="110">
        <v>26</v>
      </c>
      <c r="M15" s="110">
        <v>60</v>
      </c>
      <c r="N15" s="110">
        <v>30</v>
      </c>
      <c r="O15" s="110">
        <v>59</v>
      </c>
      <c r="P15" s="110">
        <v>0</v>
      </c>
      <c r="Q15" s="110">
        <v>34</v>
      </c>
      <c r="R15" s="110">
        <v>40</v>
      </c>
      <c r="S15" s="110">
        <v>25</v>
      </c>
      <c r="T15" s="110">
        <v>14</v>
      </c>
      <c r="U15" s="110">
        <v>75</v>
      </c>
      <c r="V15" s="146">
        <v>1</v>
      </c>
      <c r="W15" s="112">
        <f t="shared" si="6"/>
        <v>595</v>
      </c>
      <c r="Y15" s="102">
        <f t="shared" si="2"/>
        <v>31</v>
      </c>
      <c r="Z15" s="102">
        <f t="shared" si="3"/>
        <v>13</v>
      </c>
      <c r="AA15" s="102" t="str">
        <f t="shared" si="4"/>
        <v>Non_Refert</v>
      </c>
      <c r="AB15" s="103">
        <f t="shared" si="5"/>
        <v>218</v>
      </c>
    </row>
    <row r="16" spans="1:28" s="3" customFormat="1" x14ac:dyDescent="0.2">
      <c r="A16" s="4">
        <f>Sjak!A16</f>
        <v>14</v>
      </c>
      <c r="B16" s="5" t="str">
        <f>Sjak!B16</f>
        <v>SSKK</v>
      </c>
      <c r="C16" s="33">
        <f t="shared" si="0"/>
        <v>228</v>
      </c>
      <c r="D16" s="19">
        <f t="shared" si="1"/>
        <v>25</v>
      </c>
      <c r="E16" s="115">
        <v>10</v>
      </c>
      <c r="F16" s="110">
        <v>52</v>
      </c>
      <c r="G16" s="110">
        <v>45</v>
      </c>
      <c r="H16" s="110">
        <v>58</v>
      </c>
      <c r="I16" s="110">
        <v>46</v>
      </c>
      <c r="J16" s="110">
        <v>64</v>
      </c>
      <c r="K16" s="110">
        <v>25</v>
      </c>
      <c r="L16" s="110">
        <v>15</v>
      </c>
      <c r="M16" s="110">
        <v>60</v>
      </c>
      <c r="N16" s="110">
        <v>19</v>
      </c>
      <c r="O16" s="110">
        <v>46</v>
      </c>
      <c r="P16" s="110">
        <v>40</v>
      </c>
      <c r="Q16" s="110">
        <v>26</v>
      </c>
      <c r="R16" s="110">
        <v>40</v>
      </c>
      <c r="S16" s="110">
        <v>6</v>
      </c>
      <c r="T16" s="110">
        <v>0</v>
      </c>
      <c r="U16" s="110">
        <v>70</v>
      </c>
      <c r="V16" s="146">
        <v>1</v>
      </c>
      <c r="W16" s="112">
        <f t="shared" si="6"/>
        <v>622</v>
      </c>
      <c r="Y16" s="102">
        <f t="shared" si="2"/>
        <v>25</v>
      </c>
      <c r="Z16" s="102">
        <f t="shared" si="3"/>
        <v>14</v>
      </c>
      <c r="AA16" s="102" t="str">
        <f t="shared" si="4"/>
        <v>SSKK</v>
      </c>
      <c r="AB16" s="103">
        <f t="shared" si="5"/>
        <v>228</v>
      </c>
    </row>
    <row r="17" spans="1:28" s="3" customFormat="1" x14ac:dyDescent="0.2">
      <c r="A17" s="4">
        <f>Sjak!A17</f>
        <v>15</v>
      </c>
      <c r="B17" s="5" t="str">
        <f>Sjak!B17</f>
        <v>Team Korinth (UDGÅET)</v>
      </c>
      <c r="C17" s="33">
        <f t="shared" si="0"/>
        <v>0</v>
      </c>
      <c r="D17" s="19">
        <f t="shared" si="1"/>
        <v>58</v>
      </c>
      <c r="E17" s="115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46">
        <v>0</v>
      </c>
      <c r="W17" s="112">
        <f t="shared" si="6"/>
        <v>0</v>
      </c>
      <c r="Y17" s="102">
        <f t="shared" si="2"/>
        <v>58</v>
      </c>
      <c r="Z17" s="102">
        <f t="shared" si="3"/>
        <v>15</v>
      </c>
      <c r="AA17" s="102" t="str">
        <f t="shared" si="4"/>
        <v>Team Korinth (UDGÅET)</v>
      </c>
      <c r="AB17" s="103">
        <f t="shared" si="5"/>
        <v>0</v>
      </c>
    </row>
    <row r="18" spans="1:28" s="3" customFormat="1" x14ac:dyDescent="0.2">
      <c r="A18" s="4">
        <f>Sjak!A18</f>
        <v>16</v>
      </c>
      <c r="B18" s="5" t="str">
        <f>Sjak!B18</f>
        <v>Afrodites disciple</v>
      </c>
      <c r="C18" s="33">
        <f t="shared" si="0"/>
        <v>192</v>
      </c>
      <c r="D18" s="19">
        <f t="shared" si="1"/>
        <v>40</v>
      </c>
      <c r="E18" s="115">
        <v>20</v>
      </c>
      <c r="F18" s="110">
        <v>48</v>
      </c>
      <c r="G18" s="110">
        <v>0</v>
      </c>
      <c r="H18" s="110">
        <v>61</v>
      </c>
      <c r="I18" s="110">
        <v>12</v>
      </c>
      <c r="J18" s="110">
        <v>0</v>
      </c>
      <c r="K18" s="110">
        <v>10</v>
      </c>
      <c r="L18" s="110">
        <v>50</v>
      </c>
      <c r="M18" s="110">
        <v>30</v>
      </c>
      <c r="N18" s="110">
        <v>19</v>
      </c>
      <c r="O18" s="110">
        <v>35</v>
      </c>
      <c r="P18" s="110">
        <v>53</v>
      </c>
      <c r="Q18" s="110">
        <v>31</v>
      </c>
      <c r="R18" s="110">
        <v>0</v>
      </c>
      <c r="S18" s="110">
        <v>10</v>
      </c>
      <c r="T18" s="110">
        <v>19</v>
      </c>
      <c r="U18" s="110">
        <v>128</v>
      </c>
      <c r="V18" s="146">
        <v>1</v>
      </c>
      <c r="W18" s="112">
        <f t="shared" si="6"/>
        <v>526</v>
      </c>
      <c r="Y18" s="102">
        <f t="shared" si="2"/>
        <v>40</v>
      </c>
      <c r="Z18" s="102">
        <f t="shared" si="3"/>
        <v>16</v>
      </c>
      <c r="AA18" s="102" t="str">
        <f t="shared" si="4"/>
        <v>Afrodites disciple</v>
      </c>
      <c r="AB18" s="103">
        <f t="shared" si="5"/>
        <v>192</v>
      </c>
    </row>
    <row r="19" spans="1:28" s="3" customFormat="1" x14ac:dyDescent="0.2">
      <c r="A19" s="4">
        <f>Sjak!A19</f>
        <v>17</v>
      </c>
      <c r="B19" s="5" t="str">
        <f>Sjak!B19</f>
        <v>TOP</v>
      </c>
      <c r="C19" s="33">
        <f t="shared" si="0"/>
        <v>219</v>
      </c>
      <c r="D19" s="19">
        <f t="shared" si="1"/>
        <v>30</v>
      </c>
      <c r="E19" s="115">
        <v>20</v>
      </c>
      <c r="F19" s="110">
        <v>50</v>
      </c>
      <c r="G19" s="110">
        <v>17</v>
      </c>
      <c r="H19" s="110">
        <v>58</v>
      </c>
      <c r="I19" s="110">
        <v>22</v>
      </c>
      <c r="J19" s="110">
        <v>65</v>
      </c>
      <c r="K19" s="110">
        <v>10</v>
      </c>
      <c r="L19" s="110">
        <v>17</v>
      </c>
      <c r="M19" s="110">
        <v>60</v>
      </c>
      <c r="N19" s="110">
        <v>20</v>
      </c>
      <c r="O19" s="110">
        <v>20</v>
      </c>
      <c r="P19" s="110">
        <v>55</v>
      </c>
      <c r="Q19" s="110">
        <v>40</v>
      </c>
      <c r="R19" s="110">
        <v>40</v>
      </c>
      <c r="S19" s="110">
        <v>3</v>
      </c>
      <c r="T19" s="110">
        <v>11</v>
      </c>
      <c r="U19" s="110">
        <v>91</v>
      </c>
      <c r="V19" s="146">
        <v>1</v>
      </c>
      <c r="W19" s="112">
        <f t="shared" si="6"/>
        <v>599</v>
      </c>
      <c r="Y19" s="102">
        <f t="shared" si="2"/>
        <v>30</v>
      </c>
      <c r="Z19" s="102">
        <f t="shared" si="3"/>
        <v>17</v>
      </c>
      <c r="AA19" s="102" t="str">
        <f t="shared" si="4"/>
        <v>TOP</v>
      </c>
      <c r="AB19" s="103">
        <f t="shared" si="5"/>
        <v>219</v>
      </c>
    </row>
    <row r="20" spans="1:28" s="3" customFormat="1" x14ac:dyDescent="0.2">
      <c r="A20" s="4">
        <f>Sjak!A20</f>
        <v>18</v>
      </c>
      <c r="B20" s="5" t="str">
        <f>Sjak!B20</f>
        <v>Mig og Morten</v>
      </c>
      <c r="C20" s="33">
        <f t="shared" si="0"/>
        <v>227</v>
      </c>
      <c r="D20" s="19">
        <f t="shared" si="1"/>
        <v>26</v>
      </c>
      <c r="E20" s="115">
        <v>10</v>
      </c>
      <c r="F20" s="110">
        <v>0</v>
      </c>
      <c r="G20" s="110">
        <v>34</v>
      </c>
      <c r="H20" s="110">
        <v>68</v>
      </c>
      <c r="I20" s="110">
        <v>0</v>
      </c>
      <c r="J20" s="110">
        <v>30</v>
      </c>
      <c r="K20" s="110">
        <v>35</v>
      </c>
      <c r="L20" s="110">
        <v>39</v>
      </c>
      <c r="M20" s="110">
        <v>60</v>
      </c>
      <c r="N20" s="110">
        <v>31</v>
      </c>
      <c r="O20" s="110">
        <v>75</v>
      </c>
      <c r="P20" s="110">
        <v>0</v>
      </c>
      <c r="Q20" s="110">
        <v>52</v>
      </c>
      <c r="R20" s="110">
        <v>0</v>
      </c>
      <c r="S20" s="110">
        <v>9</v>
      </c>
      <c r="T20" s="110">
        <v>27</v>
      </c>
      <c r="U20" s="110">
        <v>150</v>
      </c>
      <c r="V20" s="146">
        <v>1</v>
      </c>
      <c r="W20" s="112">
        <f t="shared" si="6"/>
        <v>620</v>
      </c>
      <c r="Y20" s="102">
        <f t="shared" si="2"/>
        <v>26</v>
      </c>
      <c r="Z20" s="102">
        <f t="shared" si="3"/>
        <v>18</v>
      </c>
      <c r="AA20" s="102" t="str">
        <f t="shared" si="4"/>
        <v>Mig og Morten</v>
      </c>
      <c r="AB20" s="103">
        <f t="shared" si="5"/>
        <v>227</v>
      </c>
    </row>
    <row r="21" spans="1:28" s="3" customFormat="1" x14ac:dyDescent="0.2">
      <c r="A21" s="4">
        <f>Sjak!A21</f>
        <v>19</v>
      </c>
      <c r="B21" s="5" t="str">
        <f>Sjak!B21</f>
        <v>Mor Muuh</v>
      </c>
      <c r="C21" s="33">
        <f t="shared" si="0"/>
        <v>166</v>
      </c>
      <c r="D21" s="19">
        <f t="shared" si="1"/>
        <v>50</v>
      </c>
      <c r="E21" s="115">
        <v>0</v>
      </c>
      <c r="F21" s="110">
        <v>63</v>
      </c>
      <c r="G21" s="110">
        <v>0</v>
      </c>
      <c r="H21" s="110">
        <v>68</v>
      </c>
      <c r="I21" s="110">
        <v>0</v>
      </c>
      <c r="J21" s="110">
        <v>29</v>
      </c>
      <c r="K21" s="110">
        <v>40</v>
      </c>
      <c r="L21" s="110">
        <v>0</v>
      </c>
      <c r="M21" s="110">
        <v>90</v>
      </c>
      <c r="N21" s="110">
        <v>13</v>
      </c>
      <c r="O21" s="110">
        <v>20</v>
      </c>
      <c r="P21" s="110">
        <v>0</v>
      </c>
      <c r="Q21" s="110">
        <v>37</v>
      </c>
      <c r="R21" s="110">
        <v>0</v>
      </c>
      <c r="S21" s="110">
        <v>19</v>
      </c>
      <c r="T21" s="110">
        <v>11</v>
      </c>
      <c r="U21" s="110">
        <v>64</v>
      </c>
      <c r="V21" s="146">
        <v>1</v>
      </c>
      <c r="W21" s="112">
        <f t="shared" si="6"/>
        <v>454</v>
      </c>
      <c r="Y21" s="102">
        <f t="shared" si="2"/>
        <v>50</v>
      </c>
      <c r="Z21" s="102">
        <f t="shared" si="3"/>
        <v>19</v>
      </c>
      <c r="AA21" s="102" t="str">
        <f t="shared" si="4"/>
        <v>Mor Muuh</v>
      </c>
      <c r="AB21" s="103">
        <f t="shared" si="5"/>
        <v>166</v>
      </c>
    </row>
    <row r="22" spans="1:28" s="3" customFormat="1" x14ac:dyDescent="0.2">
      <c r="A22" s="4">
        <f>Sjak!A22</f>
        <v>20</v>
      </c>
      <c r="B22" s="5" t="str">
        <f>Sjak!B22</f>
        <v>Syncro</v>
      </c>
      <c r="C22" s="33">
        <f t="shared" si="0"/>
        <v>265</v>
      </c>
      <c r="D22" s="19">
        <f t="shared" si="1"/>
        <v>14</v>
      </c>
      <c r="E22" s="115">
        <v>10</v>
      </c>
      <c r="F22" s="110">
        <v>67</v>
      </c>
      <c r="G22" s="110">
        <v>30</v>
      </c>
      <c r="H22" s="110">
        <v>39</v>
      </c>
      <c r="I22" s="110">
        <v>24</v>
      </c>
      <c r="J22" s="110">
        <v>59</v>
      </c>
      <c r="K22" s="110">
        <v>15</v>
      </c>
      <c r="L22" s="110">
        <v>40</v>
      </c>
      <c r="M22" s="110">
        <v>60</v>
      </c>
      <c r="N22" s="110">
        <v>32</v>
      </c>
      <c r="O22" s="110">
        <v>65</v>
      </c>
      <c r="P22" s="110">
        <v>48</v>
      </c>
      <c r="Q22" s="110">
        <v>60</v>
      </c>
      <c r="R22" s="110">
        <v>40</v>
      </c>
      <c r="S22" s="110">
        <v>26</v>
      </c>
      <c r="T22" s="110">
        <v>14</v>
      </c>
      <c r="U22" s="110">
        <v>96</v>
      </c>
      <c r="V22" s="146">
        <v>1</v>
      </c>
      <c r="W22" s="112">
        <f t="shared" si="6"/>
        <v>725</v>
      </c>
      <c r="Y22" s="102">
        <f t="shared" si="2"/>
        <v>14</v>
      </c>
      <c r="Z22" s="102">
        <f t="shared" si="3"/>
        <v>20</v>
      </c>
      <c r="AA22" s="102" t="str">
        <f t="shared" si="4"/>
        <v>Syncro</v>
      </c>
      <c r="AB22" s="103">
        <f t="shared" si="5"/>
        <v>265</v>
      </c>
    </row>
    <row r="23" spans="1:28" s="3" customFormat="1" x14ac:dyDescent="0.2">
      <c r="A23" s="4">
        <f>Sjak!A23</f>
        <v>21</v>
      </c>
      <c r="B23" s="5" t="str">
        <f>Sjak!B23</f>
        <v>Familen Danmark</v>
      </c>
      <c r="C23" s="33">
        <f t="shared" si="0"/>
        <v>236</v>
      </c>
      <c r="D23" s="19">
        <f t="shared" si="1"/>
        <v>20</v>
      </c>
      <c r="E23" s="115">
        <v>10</v>
      </c>
      <c r="F23" s="110">
        <v>67</v>
      </c>
      <c r="G23" s="110">
        <v>37</v>
      </c>
      <c r="H23" s="110">
        <v>39</v>
      </c>
      <c r="I23" s="110">
        <v>33</v>
      </c>
      <c r="J23" s="110">
        <v>41</v>
      </c>
      <c r="K23" s="110">
        <v>35</v>
      </c>
      <c r="L23" s="110">
        <v>27</v>
      </c>
      <c r="M23" s="110">
        <v>30</v>
      </c>
      <c r="N23" s="110">
        <v>20</v>
      </c>
      <c r="O23" s="110">
        <v>84</v>
      </c>
      <c r="P23" s="110">
        <v>44</v>
      </c>
      <c r="Q23" s="110">
        <v>0</v>
      </c>
      <c r="R23" s="110">
        <v>40</v>
      </c>
      <c r="S23" s="110">
        <v>21</v>
      </c>
      <c r="T23" s="110">
        <v>11</v>
      </c>
      <c r="U23" s="110">
        <v>106</v>
      </c>
      <c r="V23" s="146">
        <v>1</v>
      </c>
      <c r="W23" s="112">
        <f t="shared" si="6"/>
        <v>645</v>
      </c>
      <c r="Y23" s="102">
        <f t="shared" si="2"/>
        <v>20</v>
      </c>
      <c r="Z23" s="102">
        <f t="shared" si="3"/>
        <v>21</v>
      </c>
      <c r="AA23" s="102" t="str">
        <f t="shared" si="4"/>
        <v>Familen Danmark</v>
      </c>
      <c r="AB23" s="103">
        <f t="shared" si="5"/>
        <v>236</v>
      </c>
    </row>
    <row r="24" spans="1:28" s="3" customFormat="1" x14ac:dyDescent="0.2">
      <c r="A24" s="4">
        <f>Sjak!A24</f>
        <v>22</v>
      </c>
      <c r="B24" s="5" t="str">
        <f>Sjak!B24</f>
        <v>Australopithecus</v>
      </c>
      <c r="C24" s="33">
        <f t="shared" si="0"/>
        <v>288</v>
      </c>
      <c r="D24" s="19">
        <f t="shared" si="1"/>
        <v>9</v>
      </c>
      <c r="E24" s="115">
        <v>5</v>
      </c>
      <c r="F24" s="110">
        <v>61</v>
      </c>
      <c r="G24" s="110">
        <v>46</v>
      </c>
      <c r="H24" s="110">
        <v>58</v>
      </c>
      <c r="I24" s="110">
        <v>80</v>
      </c>
      <c r="J24" s="110">
        <v>43</v>
      </c>
      <c r="K24" s="110">
        <v>40</v>
      </c>
      <c r="L24" s="110">
        <v>69</v>
      </c>
      <c r="M24" s="110">
        <v>60</v>
      </c>
      <c r="N24" s="110">
        <v>15</v>
      </c>
      <c r="O24" s="110">
        <v>84</v>
      </c>
      <c r="P24" s="110">
        <v>42</v>
      </c>
      <c r="Q24" s="110">
        <v>39</v>
      </c>
      <c r="R24" s="110">
        <v>0</v>
      </c>
      <c r="S24" s="110">
        <v>20</v>
      </c>
      <c r="T24" s="110">
        <v>19</v>
      </c>
      <c r="U24" s="110">
        <v>106</v>
      </c>
      <c r="V24" s="146">
        <v>1</v>
      </c>
      <c r="W24" s="112">
        <f t="shared" si="6"/>
        <v>787</v>
      </c>
      <c r="Y24" s="102">
        <f t="shared" si="2"/>
        <v>9</v>
      </c>
      <c r="Z24" s="102">
        <f t="shared" si="3"/>
        <v>22</v>
      </c>
      <c r="AA24" s="102" t="str">
        <f t="shared" si="4"/>
        <v>Australopithecus</v>
      </c>
      <c r="AB24" s="103">
        <f t="shared" si="5"/>
        <v>288</v>
      </c>
    </row>
    <row r="25" spans="1:28" s="3" customFormat="1" x14ac:dyDescent="0.2">
      <c r="A25" s="4">
        <f>Sjak!A25</f>
        <v>23</v>
      </c>
      <c r="B25" s="5" t="str">
        <f>Sjak!B25</f>
        <v>Nissebanden og Fynboen</v>
      </c>
      <c r="C25" s="33">
        <f t="shared" si="0"/>
        <v>300</v>
      </c>
      <c r="D25" s="19">
        <f t="shared" si="1"/>
        <v>8</v>
      </c>
      <c r="E25" s="115">
        <v>10</v>
      </c>
      <c r="F25" s="110">
        <v>54</v>
      </c>
      <c r="G25" s="110">
        <v>47</v>
      </c>
      <c r="H25" s="110">
        <v>68</v>
      </c>
      <c r="I25" s="110">
        <v>37</v>
      </c>
      <c r="J25" s="110">
        <v>66</v>
      </c>
      <c r="K25" s="110">
        <v>55</v>
      </c>
      <c r="L25" s="110">
        <v>44</v>
      </c>
      <c r="M25" s="110">
        <v>60</v>
      </c>
      <c r="N25" s="110">
        <v>31</v>
      </c>
      <c r="O25" s="110">
        <v>53</v>
      </c>
      <c r="P25" s="110">
        <v>49</v>
      </c>
      <c r="Q25" s="110">
        <v>43</v>
      </c>
      <c r="R25" s="110">
        <v>40</v>
      </c>
      <c r="S25" s="110">
        <v>26</v>
      </c>
      <c r="T25" s="110">
        <v>5</v>
      </c>
      <c r="U25" s="110">
        <v>130</v>
      </c>
      <c r="V25" s="146">
        <v>1</v>
      </c>
      <c r="W25" s="112">
        <f t="shared" si="6"/>
        <v>818</v>
      </c>
      <c r="Y25" s="102">
        <f t="shared" si="2"/>
        <v>8</v>
      </c>
      <c r="Z25" s="102">
        <f t="shared" si="3"/>
        <v>23</v>
      </c>
      <c r="AA25" s="102" t="str">
        <f t="shared" si="4"/>
        <v>Nissebanden og Fynboen</v>
      </c>
      <c r="AB25" s="103">
        <f t="shared" si="5"/>
        <v>300</v>
      </c>
    </row>
    <row r="26" spans="1:28" s="3" customFormat="1" x14ac:dyDescent="0.2">
      <c r="A26" s="4">
        <f>Sjak!A26</f>
        <v>24</v>
      </c>
      <c r="B26" s="5" t="str">
        <f>Sjak!B26</f>
        <v>Vibrio</v>
      </c>
      <c r="C26" s="33">
        <f t="shared" si="0"/>
        <v>197</v>
      </c>
      <c r="D26" s="19">
        <f t="shared" si="1"/>
        <v>37</v>
      </c>
      <c r="E26" s="115">
        <v>10</v>
      </c>
      <c r="F26" s="110">
        <v>42</v>
      </c>
      <c r="G26" s="110">
        <v>0</v>
      </c>
      <c r="H26" s="110">
        <v>22</v>
      </c>
      <c r="I26" s="110">
        <v>32</v>
      </c>
      <c r="J26" s="110">
        <v>0</v>
      </c>
      <c r="K26" s="110">
        <v>55</v>
      </c>
      <c r="L26" s="110">
        <v>63</v>
      </c>
      <c r="M26" s="110">
        <v>30</v>
      </c>
      <c r="N26" s="110">
        <v>24</v>
      </c>
      <c r="O26" s="110">
        <v>46</v>
      </c>
      <c r="P26" s="110">
        <v>60</v>
      </c>
      <c r="Q26" s="110">
        <v>40</v>
      </c>
      <c r="R26" s="110">
        <v>0</v>
      </c>
      <c r="S26" s="110">
        <v>22</v>
      </c>
      <c r="T26" s="110">
        <v>16</v>
      </c>
      <c r="U26" s="110">
        <v>75</v>
      </c>
      <c r="V26" s="146">
        <v>1</v>
      </c>
      <c r="W26" s="112">
        <f t="shared" si="6"/>
        <v>537</v>
      </c>
      <c r="Y26" s="102">
        <f t="shared" si="2"/>
        <v>37</v>
      </c>
      <c r="Z26" s="102">
        <f t="shared" si="3"/>
        <v>24</v>
      </c>
      <c r="AA26" s="102" t="str">
        <f t="shared" si="4"/>
        <v>Vibrio</v>
      </c>
      <c r="AB26" s="103">
        <f t="shared" si="5"/>
        <v>197</v>
      </c>
    </row>
    <row r="27" spans="1:28" s="3" customFormat="1" x14ac:dyDescent="0.2">
      <c r="A27" s="4">
        <f>Sjak!A27</f>
        <v>25</v>
      </c>
      <c r="B27" s="5" t="str">
        <f>Sjak!B27</f>
        <v>Klonalitakipe</v>
      </c>
      <c r="C27" s="33">
        <f t="shared" si="0"/>
        <v>208</v>
      </c>
      <c r="D27" s="19">
        <f t="shared" si="1"/>
        <v>34</v>
      </c>
      <c r="E27" s="115">
        <v>3</v>
      </c>
      <c r="F27" s="110">
        <v>59</v>
      </c>
      <c r="G27" s="110">
        <v>49</v>
      </c>
      <c r="H27" s="110">
        <v>29</v>
      </c>
      <c r="I27" s="110">
        <v>0</v>
      </c>
      <c r="J27" s="110">
        <v>61</v>
      </c>
      <c r="K27" s="110">
        <v>10</v>
      </c>
      <c r="L27" s="110">
        <v>22</v>
      </c>
      <c r="M27" s="110">
        <v>60</v>
      </c>
      <c r="N27" s="110">
        <v>12</v>
      </c>
      <c r="O27" s="110">
        <v>46</v>
      </c>
      <c r="P27" s="110">
        <v>0</v>
      </c>
      <c r="Q27" s="110">
        <v>44</v>
      </c>
      <c r="R27" s="110">
        <v>40</v>
      </c>
      <c r="S27" s="110">
        <v>23</v>
      </c>
      <c r="T27" s="110">
        <v>19</v>
      </c>
      <c r="U27" s="110">
        <v>92</v>
      </c>
      <c r="V27" s="146">
        <v>1</v>
      </c>
      <c r="W27" s="112">
        <f t="shared" si="6"/>
        <v>569</v>
      </c>
      <c r="Y27" s="102">
        <f t="shared" si="2"/>
        <v>34</v>
      </c>
      <c r="Z27" s="102">
        <f t="shared" si="3"/>
        <v>25</v>
      </c>
      <c r="AA27" s="102" t="str">
        <f t="shared" si="4"/>
        <v>Klonalitakipe</v>
      </c>
      <c r="AB27" s="103">
        <f t="shared" si="5"/>
        <v>208</v>
      </c>
    </row>
    <row r="28" spans="1:28" s="3" customFormat="1" x14ac:dyDescent="0.2">
      <c r="A28" s="4">
        <f>Sjak!A28</f>
        <v>26</v>
      </c>
      <c r="B28" s="5" t="str">
        <f>Sjak!B28</f>
        <v>GRIP</v>
      </c>
      <c r="C28" s="33">
        <f t="shared" si="0"/>
        <v>272</v>
      </c>
      <c r="D28" s="19">
        <f t="shared" si="1"/>
        <v>10</v>
      </c>
      <c r="E28" s="115">
        <v>10</v>
      </c>
      <c r="F28" s="110">
        <v>83</v>
      </c>
      <c r="G28" s="110">
        <v>32</v>
      </c>
      <c r="H28" s="110">
        <v>58</v>
      </c>
      <c r="I28" s="110">
        <v>48</v>
      </c>
      <c r="J28" s="110">
        <v>58</v>
      </c>
      <c r="K28" s="110">
        <v>15</v>
      </c>
      <c r="L28" s="110">
        <v>29</v>
      </c>
      <c r="M28" s="110">
        <v>30</v>
      </c>
      <c r="N28" s="110">
        <v>29</v>
      </c>
      <c r="O28" s="110">
        <v>75</v>
      </c>
      <c r="P28" s="110">
        <v>39</v>
      </c>
      <c r="Q28" s="110">
        <v>34</v>
      </c>
      <c r="R28" s="110">
        <v>40</v>
      </c>
      <c r="S28" s="110">
        <v>22</v>
      </c>
      <c r="T28" s="110">
        <v>11</v>
      </c>
      <c r="U28" s="110">
        <v>130</v>
      </c>
      <c r="V28" s="146">
        <v>1</v>
      </c>
      <c r="W28" s="112">
        <f t="shared" si="6"/>
        <v>743</v>
      </c>
      <c r="Y28" s="102">
        <f t="shared" si="2"/>
        <v>10</v>
      </c>
      <c r="Z28" s="102">
        <f t="shared" si="3"/>
        <v>26</v>
      </c>
      <c r="AA28" s="102" t="str">
        <f t="shared" si="4"/>
        <v>GRIP</v>
      </c>
      <c r="AB28" s="103">
        <f t="shared" si="5"/>
        <v>272</v>
      </c>
    </row>
    <row r="29" spans="1:28" s="3" customFormat="1" x14ac:dyDescent="0.2">
      <c r="A29" s="4">
        <f>Sjak!A29</f>
        <v>27</v>
      </c>
      <c r="B29" s="5" t="str">
        <f>Sjak!B29</f>
        <v>Erectus</v>
      </c>
      <c r="C29" s="33">
        <f t="shared" si="0"/>
        <v>189</v>
      </c>
      <c r="D29" s="19">
        <f t="shared" si="1"/>
        <v>41</v>
      </c>
      <c r="E29" s="115">
        <v>10</v>
      </c>
      <c r="F29" s="110">
        <v>87</v>
      </c>
      <c r="G29" s="110">
        <v>44</v>
      </c>
      <c r="H29" s="110">
        <v>44</v>
      </c>
      <c r="I29" s="110">
        <v>0</v>
      </c>
      <c r="J29" s="110">
        <v>56</v>
      </c>
      <c r="K29" s="110">
        <v>35</v>
      </c>
      <c r="L29" s="110">
        <v>26</v>
      </c>
      <c r="M29" s="110">
        <v>60</v>
      </c>
      <c r="N29" s="110">
        <v>0</v>
      </c>
      <c r="O29" s="110">
        <v>20</v>
      </c>
      <c r="P29" s="110">
        <v>0</v>
      </c>
      <c r="Q29" s="110">
        <v>41</v>
      </c>
      <c r="R29" s="110">
        <v>0</v>
      </c>
      <c r="S29" s="110">
        <v>11</v>
      </c>
      <c r="T29" s="110">
        <v>16</v>
      </c>
      <c r="U29" s="110">
        <v>66</v>
      </c>
      <c r="V29" s="146">
        <v>1</v>
      </c>
      <c r="W29" s="112">
        <f t="shared" si="6"/>
        <v>516</v>
      </c>
      <c r="Y29" s="102">
        <f t="shared" si="2"/>
        <v>41</v>
      </c>
      <c r="Z29" s="102">
        <f t="shared" si="3"/>
        <v>27</v>
      </c>
      <c r="AA29" s="102" t="str">
        <f t="shared" si="4"/>
        <v>Erectus</v>
      </c>
      <c r="AB29" s="103">
        <f t="shared" si="5"/>
        <v>189</v>
      </c>
    </row>
    <row r="30" spans="1:28" s="3" customFormat="1" x14ac:dyDescent="0.2">
      <c r="A30" s="4">
        <f>Sjak!A30</f>
        <v>28</v>
      </c>
      <c r="B30" s="5" t="str">
        <f>Sjak!B30</f>
        <v>Saiphsation</v>
      </c>
      <c r="C30" s="33">
        <f t="shared" si="0"/>
        <v>266</v>
      </c>
      <c r="D30" s="19">
        <f t="shared" si="1"/>
        <v>13</v>
      </c>
      <c r="E30" s="115">
        <v>10</v>
      </c>
      <c r="F30" s="110">
        <v>60</v>
      </c>
      <c r="G30" s="110">
        <v>37</v>
      </c>
      <c r="H30" s="110">
        <v>58</v>
      </c>
      <c r="I30" s="110">
        <v>76</v>
      </c>
      <c r="J30" s="110">
        <v>38</v>
      </c>
      <c r="K30" s="110">
        <v>30</v>
      </c>
      <c r="L30" s="110">
        <v>54</v>
      </c>
      <c r="M30" s="110">
        <v>60</v>
      </c>
      <c r="N30" s="110">
        <v>27</v>
      </c>
      <c r="O30" s="110">
        <v>0</v>
      </c>
      <c r="P30" s="110">
        <v>51</v>
      </c>
      <c r="Q30" s="110">
        <v>35</v>
      </c>
      <c r="R30" s="110">
        <v>40</v>
      </c>
      <c r="S30" s="110">
        <v>24</v>
      </c>
      <c r="T30" s="110">
        <v>30</v>
      </c>
      <c r="U30" s="110">
        <v>96</v>
      </c>
      <c r="V30" s="146">
        <v>1</v>
      </c>
      <c r="W30" s="112">
        <f t="shared" si="6"/>
        <v>726</v>
      </c>
      <c r="Y30" s="102">
        <f t="shared" si="2"/>
        <v>13</v>
      </c>
      <c r="Z30" s="102">
        <f t="shared" si="3"/>
        <v>28</v>
      </c>
      <c r="AA30" s="102" t="str">
        <f t="shared" si="4"/>
        <v>Saiphsation</v>
      </c>
      <c r="AB30" s="103">
        <f t="shared" si="5"/>
        <v>266</v>
      </c>
    </row>
    <row r="31" spans="1:28" s="3" customFormat="1" x14ac:dyDescent="0.2">
      <c r="A31" s="4">
        <f>Sjak!A31</f>
        <v>29</v>
      </c>
      <c r="B31" s="5" t="str">
        <f>Sjak!B31</f>
        <v>Skøjteprinsesserne</v>
      </c>
      <c r="C31" s="33">
        <f t="shared" si="0"/>
        <v>154</v>
      </c>
      <c r="D31" s="19">
        <f t="shared" si="1"/>
        <v>52</v>
      </c>
      <c r="E31" s="115">
        <v>0</v>
      </c>
      <c r="F31" s="110">
        <v>82</v>
      </c>
      <c r="G31" s="110">
        <v>0</v>
      </c>
      <c r="H31" s="110">
        <v>0</v>
      </c>
      <c r="I31" s="110">
        <v>0</v>
      </c>
      <c r="J31" s="110">
        <v>0</v>
      </c>
      <c r="K31" s="110">
        <v>50</v>
      </c>
      <c r="L31" s="110">
        <v>12</v>
      </c>
      <c r="M31" s="110">
        <v>60</v>
      </c>
      <c r="N31" s="110">
        <v>0</v>
      </c>
      <c r="O31" s="110">
        <v>10</v>
      </c>
      <c r="P31" s="110">
        <v>0</v>
      </c>
      <c r="Q31" s="110">
        <v>55</v>
      </c>
      <c r="R31" s="110">
        <v>0</v>
      </c>
      <c r="S31" s="110">
        <v>32</v>
      </c>
      <c r="T31" s="110">
        <v>30</v>
      </c>
      <c r="U31" s="110">
        <v>91</v>
      </c>
      <c r="V31" s="146">
        <v>1</v>
      </c>
      <c r="W31" s="112">
        <f t="shared" si="6"/>
        <v>422</v>
      </c>
      <c r="Y31" s="102">
        <f t="shared" si="2"/>
        <v>52</v>
      </c>
      <c r="Z31" s="102">
        <f t="shared" si="3"/>
        <v>29</v>
      </c>
      <c r="AA31" s="102" t="str">
        <f t="shared" si="4"/>
        <v>Skøjteprinsesserne</v>
      </c>
      <c r="AB31" s="103">
        <f t="shared" si="5"/>
        <v>154</v>
      </c>
    </row>
    <row r="32" spans="1:28" s="3" customFormat="1" x14ac:dyDescent="0.2">
      <c r="A32" s="4">
        <f>Sjak!A32</f>
        <v>30</v>
      </c>
      <c r="B32" s="5" t="str">
        <f>Sjak!B32</f>
        <v>Mandemarietoftgaard</v>
      </c>
      <c r="C32" s="33">
        <f t="shared" si="0"/>
        <v>270</v>
      </c>
      <c r="D32" s="19">
        <f t="shared" si="1"/>
        <v>11</v>
      </c>
      <c r="E32" s="115">
        <v>5</v>
      </c>
      <c r="F32" s="110">
        <v>80</v>
      </c>
      <c r="G32" s="110">
        <v>28</v>
      </c>
      <c r="H32" s="110">
        <v>15</v>
      </c>
      <c r="I32" s="110">
        <v>22</v>
      </c>
      <c r="J32" s="110">
        <v>49</v>
      </c>
      <c r="K32" s="110">
        <v>40</v>
      </c>
      <c r="L32" s="110">
        <v>66</v>
      </c>
      <c r="M32" s="110">
        <v>60</v>
      </c>
      <c r="N32" s="110">
        <v>24</v>
      </c>
      <c r="O32" s="110">
        <v>84</v>
      </c>
      <c r="P32" s="110">
        <v>33</v>
      </c>
      <c r="Q32" s="110">
        <v>40</v>
      </c>
      <c r="R32" s="110">
        <v>40</v>
      </c>
      <c r="S32" s="110">
        <v>12</v>
      </c>
      <c r="T32" s="110">
        <v>11</v>
      </c>
      <c r="U32" s="110">
        <v>128</v>
      </c>
      <c r="V32" s="146">
        <v>1</v>
      </c>
      <c r="W32" s="112">
        <f t="shared" si="6"/>
        <v>737</v>
      </c>
      <c r="Y32" s="102">
        <f t="shared" si="2"/>
        <v>11</v>
      </c>
      <c r="Z32" s="102">
        <f t="shared" si="3"/>
        <v>30</v>
      </c>
      <c r="AA32" s="102" t="str">
        <f t="shared" si="4"/>
        <v>Mandemarietoftgaard</v>
      </c>
      <c r="AB32" s="103">
        <f t="shared" si="5"/>
        <v>270</v>
      </c>
    </row>
    <row r="33" spans="1:28" s="3" customFormat="1" x14ac:dyDescent="0.2">
      <c r="A33" s="4">
        <f>Sjak!A33</f>
        <v>31</v>
      </c>
      <c r="B33" s="5" t="str">
        <f>Sjak!B33</f>
        <v>KÜHL</v>
      </c>
      <c r="C33" s="33">
        <f t="shared" si="0"/>
        <v>229</v>
      </c>
      <c r="D33" s="19">
        <f t="shared" si="1"/>
        <v>24</v>
      </c>
      <c r="E33" s="115">
        <v>30</v>
      </c>
      <c r="F33" s="110">
        <v>55</v>
      </c>
      <c r="G33" s="110">
        <v>47</v>
      </c>
      <c r="H33" s="110">
        <v>63</v>
      </c>
      <c r="I33" s="110">
        <v>0</v>
      </c>
      <c r="J33" s="110">
        <v>51</v>
      </c>
      <c r="K33" s="110">
        <v>40</v>
      </c>
      <c r="L33" s="110">
        <v>44</v>
      </c>
      <c r="M33" s="110">
        <v>60</v>
      </c>
      <c r="N33" s="110">
        <v>30</v>
      </c>
      <c r="O33" s="110">
        <v>14</v>
      </c>
      <c r="P33" s="110">
        <v>0</v>
      </c>
      <c r="Q33" s="110">
        <v>33</v>
      </c>
      <c r="R33" s="110">
        <v>40</v>
      </c>
      <c r="S33" s="110">
        <v>20</v>
      </c>
      <c r="T33" s="110">
        <v>11</v>
      </c>
      <c r="U33" s="110">
        <v>88</v>
      </c>
      <c r="V33" s="146">
        <v>1</v>
      </c>
      <c r="W33" s="112">
        <f t="shared" si="6"/>
        <v>626</v>
      </c>
      <c r="Y33" s="102">
        <f t="shared" si="2"/>
        <v>24</v>
      </c>
      <c r="Z33" s="102">
        <f t="shared" si="3"/>
        <v>31</v>
      </c>
      <c r="AA33" s="102" t="str">
        <f t="shared" si="4"/>
        <v>KÜHL</v>
      </c>
      <c r="AB33" s="103">
        <f t="shared" si="5"/>
        <v>229</v>
      </c>
    </row>
    <row r="34" spans="1:28" s="3" customFormat="1" x14ac:dyDescent="0.2">
      <c r="A34" s="4">
        <f>Sjak!A34</f>
        <v>32</v>
      </c>
      <c r="B34" s="5" t="str">
        <f>Sjak!B34</f>
        <v>RAR</v>
      </c>
      <c r="C34" s="33">
        <f t="shared" si="0"/>
        <v>202</v>
      </c>
      <c r="D34" s="19">
        <f t="shared" si="1"/>
        <v>36</v>
      </c>
      <c r="E34" s="115">
        <v>20</v>
      </c>
      <c r="F34" s="110">
        <v>65</v>
      </c>
      <c r="G34" s="110">
        <v>29</v>
      </c>
      <c r="H34" s="110">
        <v>56</v>
      </c>
      <c r="I34" s="110">
        <v>30</v>
      </c>
      <c r="J34" s="110">
        <v>62</v>
      </c>
      <c r="K34" s="110">
        <v>20</v>
      </c>
      <c r="L34" s="110">
        <v>29</v>
      </c>
      <c r="M34" s="110">
        <v>30</v>
      </c>
      <c r="N34" s="110">
        <v>21</v>
      </c>
      <c r="O34" s="110">
        <v>53</v>
      </c>
      <c r="P34" s="110">
        <v>0</v>
      </c>
      <c r="Q34" s="110">
        <v>34</v>
      </c>
      <c r="R34" s="110">
        <v>0</v>
      </c>
      <c r="S34" s="110">
        <v>13</v>
      </c>
      <c r="T34" s="110">
        <v>14</v>
      </c>
      <c r="U34" s="110">
        <v>76</v>
      </c>
      <c r="V34" s="146">
        <v>1</v>
      </c>
      <c r="W34" s="112">
        <f t="shared" si="6"/>
        <v>552</v>
      </c>
      <c r="Y34" s="102">
        <f t="shared" si="2"/>
        <v>36</v>
      </c>
      <c r="Z34" s="102">
        <f t="shared" si="3"/>
        <v>32</v>
      </c>
      <c r="AA34" s="102" t="str">
        <f t="shared" si="4"/>
        <v>RAR</v>
      </c>
      <c r="AB34" s="103">
        <f t="shared" si="5"/>
        <v>202</v>
      </c>
    </row>
    <row r="35" spans="1:28" s="3" customFormat="1" x14ac:dyDescent="0.2">
      <c r="A35" s="4">
        <f>Sjak!A35</f>
        <v>33</v>
      </c>
      <c r="B35" s="5" t="str">
        <f>Sjak!B35</f>
        <v>CK 2.0</v>
      </c>
      <c r="C35" s="33">
        <f t="shared" ref="C35:C60" si="7">INT($B$1/MAX($W$3:$W$60)*W35)</f>
        <v>130</v>
      </c>
      <c r="D35" s="19">
        <f t="shared" ref="D35:D66" si="8">RANK(C35,C$3:C$60)</f>
        <v>54</v>
      </c>
      <c r="E35" s="115">
        <v>0</v>
      </c>
      <c r="F35" s="110">
        <v>52</v>
      </c>
      <c r="G35" s="110">
        <v>17</v>
      </c>
      <c r="H35" s="110">
        <v>2</v>
      </c>
      <c r="I35" s="110">
        <v>0</v>
      </c>
      <c r="J35" s="110">
        <v>0</v>
      </c>
      <c r="K35" s="110">
        <v>65</v>
      </c>
      <c r="L35" s="110">
        <v>36</v>
      </c>
      <c r="M35" s="110">
        <v>-20</v>
      </c>
      <c r="N35" s="110">
        <v>0</v>
      </c>
      <c r="O35" s="110">
        <v>59</v>
      </c>
      <c r="P35" s="110">
        <v>0</v>
      </c>
      <c r="Q35" s="110">
        <v>56</v>
      </c>
      <c r="R35" s="110">
        <v>0</v>
      </c>
      <c r="S35" s="110">
        <v>19</v>
      </c>
      <c r="T35" s="110">
        <v>22</v>
      </c>
      <c r="U35" s="110">
        <v>48</v>
      </c>
      <c r="V35" s="146">
        <v>1</v>
      </c>
      <c r="W35" s="112">
        <f t="shared" si="6"/>
        <v>356</v>
      </c>
      <c r="Y35" s="102">
        <f t="shared" ref="Y35:Y57" si="9">D35</f>
        <v>54</v>
      </c>
      <c r="Z35" s="102">
        <f t="shared" ref="Z35:Z57" si="10">A35</f>
        <v>33</v>
      </c>
      <c r="AA35" s="102" t="str">
        <f t="shared" ref="AA35:AA57" si="11">B35</f>
        <v>CK 2.0</v>
      </c>
      <c r="AB35" s="103">
        <f t="shared" ref="AB35:AB57" si="12">C35</f>
        <v>130</v>
      </c>
    </row>
    <row r="36" spans="1:28" s="3" customFormat="1" x14ac:dyDescent="0.2">
      <c r="A36" s="4">
        <f>Sjak!A36</f>
        <v>34</v>
      </c>
      <c r="B36" s="5" t="str">
        <f>Sjak!B36</f>
        <v>Skjoldmøerne</v>
      </c>
      <c r="C36" s="33">
        <f t="shared" si="7"/>
        <v>235</v>
      </c>
      <c r="D36" s="19">
        <f t="shared" si="8"/>
        <v>21</v>
      </c>
      <c r="E36" s="115">
        <v>20</v>
      </c>
      <c r="F36" s="110">
        <v>90</v>
      </c>
      <c r="G36" s="110">
        <v>0</v>
      </c>
      <c r="H36" s="110">
        <v>68</v>
      </c>
      <c r="I36" s="110">
        <v>25</v>
      </c>
      <c r="J36" s="110">
        <v>39</v>
      </c>
      <c r="K36" s="110">
        <v>20</v>
      </c>
      <c r="L36" s="110">
        <v>39</v>
      </c>
      <c r="M36" s="110">
        <v>30</v>
      </c>
      <c r="N36" s="110">
        <v>19</v>
      </c>
      <c r="O36" s="110">
        <v>35</v>
      </c>
      <c r="P36" s="110">
        <v>60</v>
      </c>
      <c r="Q36" s="110">
        <v>44</v>
      </c>
      <c r="R36" s="110">
        <v>0</v>
      </c>
      <c r="S36" s="110">
        <v>32</v>
      </c>
      <c r="T36" s="110">
        <v>20</v>
      </c>
      <c r="U36" s="110">
        <v>102</v>
      </c>
      <c r="V36" s="146">
        <v>1</v>
      </c>
      <c r="W36" s="112">
        <f t="shared" si="6"/>
        <v>643</v>
      </c>
      <c r="Y36" s="102">
        <f t="shared" si="9"/>
        <v>21</v>
      </c>
      <c r="Z36" s="102">
        <f t="shared" si="10"/>
        <v>34</v>
      </c>
      <c r="AA36" s="102" t="str">
        <f t="shared" si="11"/>
        <v>Skjoldmøerne</v>
      </c>
      <c r="AB36" s="103">
        <f t="shared" si="12"/>
        <v>235</v>
      </c>
    </row>
    <row r="37" spans="1:28" s="3" customFormat="1" x14ac:dyDescent="0.2">
      <c r="A37" s="4">
        <f>Sjak!A37</f>
        <v>35</v>
      </c>
      <c r="B37" s="5" t="str">
        <f>Sjak!B37</f>
        <v>Gimekön (2 PRS)</v>
      </c>
      <c r="C37" s="33">
        <f t="shared" si="7"/>
        <v>166</v>
      </c>
      <c r="D37" s="19">
        <f t="shared" si="8"/>
        <v>50</v>
      </c>
      <c r="E37" s="115">
        <v>10</v>
      </c>
      <c r="F37" s="110">
        <v>72</v>
      </c>
      <c r="G37" s="110">
        <v>0</v>
      </c>
      <c r="H37" s="110">
        <v>34</v>
      </c>
      <c r="I37" s="110">
        <v>0</v>
      </c>
      <c r="J37" s="110">
        <v>0</v>
      </c>
      <c r="K37" s="110">
        <v>10</v>
      </c>
      <c r="L37" s="110">
        <v>22</v>
      </c>
      <c r="M37" s="110">
        <v>30</v>
      </c>
      <c r="N37" s="110">
        <v>0</v>
      </c>
      <c r="O37" s="110">
        <v>35</v>
      </c>
      <c r="P37" s="110">
        <v>0</v>
      </c>
      <c r="Q37" s="110">
        <v>38</v>
      </c>
      <c r="R37" s="110">
        <v>40</v>
      </c>
      <c r="S37" s="110">
        <v>26</v>
      </c>
      <c r="T37" s="110">
        <v>19</v>
      </c>
      <c r="U37" s="110">
        <v>119</v>
      </c>
      <c r="V37" s="146">
        <v>1</v>
      </c>
      <c r="W37" s="112">
        <f t="shared" si="6"/>
        <v>455</v>
      </c>
      <c r="Y37" s="102">
        <f t="shared" si="9"/>
        <v>50</v>
      </c>
      <c r="Z37" s="102">
        <f t="shared" si="10"/>
        <v>35</v>
      </c>
      <c r="AA37" s="102" t="str">
        <f t="shared" si="11"/>
        <v>Gimekön (2 PRS)</v>
      </c>
      <c r="AB37" s="103">
        <f t="shared" si="12"/>
        <v>166</v>
      </c>
    </row>
    <row r="38" spans="1:28" s="3" customFormat="1" x14ac:dyDescent="0.2">
      <c r="A38" s="4">
        <f>Sjak!A38</f>
        <v>36</v>
      </c>
      <c r="B38" s="5" t="str">
        <f>Sjak!B38</f>
        <v>Sjak Najs Majs</v>
      </c>
      <c r="C38" s="33">
        <f t="shared" si="7"/>
        <v>175</v>
      </c>
      <c r="D38" s="19">
        <f t="shared" si="8"/>
        <v>45</v>
      </c>
      <c r="E38" s="115">
        <v>5</v>
      </c>
      <c r="F38" s="110">
        <v>0</v>
      </c>
      <c r="G38" s="110">
        <v>40</v>
      </c>
      <c r="H38" s="110">
        <v>66</v>
      </c>
      <c r="I38" s="110">
        <v>0</v>
      </c>
      <c r="J38" s="110">
        <v>52</v>
      </c>
      <c r="K38" s="110">
        <v>40</v>
      </c>
      <c r="L38" s="110">
        <v>46</v>
      </c>
      <c r="M38" s="110">
        <v>60</v>
      </c>
      <c r="N38" s="110">
        <v>10</v>
      </c>
      <c r="O38" s="110">
        <v>10</v>
      </c>
      <c r="P38" s="110">
        <v>0</v>
      </c>
      <c r="Q38" s="110">
        <v>45</v>
      </c>
      <c r="R38" s="110">
        <v>0</v>
      </c>
      <c r="S38" s="110">
        <v>23</v>
      </c>
      <c r="T38" s="110">
        <v>16</v>
      </c>
      <c r="U38" s="110">
        <v>66</v>
      </c>
      <c r="V38" s="146">
        <v>1</v>
      </c>
      <c r="W38" s="112">
        <f t="shared" si="6"/>
        <v>479</v>
      </c>
      <c r="Y38" s="102">
        <f t="shared" si="9"/>
        <v>45</v>
      </c>
      <c r="Z38" s="102">
        <f t="shared" si="10"/>
        <v>36</v>
      </c>
      <c r="AA38" s="102" t="str">
        <f t="shared" si="11"/>
        <v>Sjak Najs Majs</v>
      </c>
      <c r="AB38" s="103">
        <f t="shared" si="12"/>
        <v>175</v>
      </c>
    </row>
    <row r="39" spans="1:28" s="3" customFormat="1" x14ac:dyDescent="0.2">
      <c r="A39" s="4">
        <f>Sjak!A39</f>
        <v>37</v>
      </c>
      <c r="B39" s="5" t="str">
        <f>Sjak!B39</f>
        <v>TjuBANG!</v>
      </c>
      <c r="C39" s="33">
        <f t="shared" si="7"/>
        <v>224</v>
      </c>
      <c r="D39" s="19">
        <f t="shared" si="8"/>
        <v>29</v>
      </c>
      <c r="E39" s="115">
        <v>5</v>
      </c>
      <c r="F39" s="110">
        <v>0</v>
      </c>
      <c r="G39" s="110">
        <v>27</v>
      </c>
      <c r="H39" s="110">
        <v>66</v>
      </c>
      <c r="I39" s="110">
        <v>51</v>
      </c>
      <c r="J39" s="110">
        <v>9</v>
      </c>
      <c r="K39" s="110">
        <v>15</v>
      </c>
      <c r="L39" s="110">
        <v>67</v>
      </c>
      <c r="M39" s="110">
        <v>30</v>
      </c>
      <c r="N39" s="110">
        <v>13</v>
      </c>
      <c r="O39" s="110">
        <v>65</v>
      </c>
      <c r="P39" s="110">
        <v>54</v>
      </c>
      <c r="Q39" s="110">
        <v>40</v>
      </c>
      <c r="R39" s="110">
        <v>0</v>
      </c>
      <c r="S39" s="110">
        <v>16</v>
      </c>
      <c r="T39" s="110">
        <v>25</v>
      </c>
      <c r="U39" s="110">
        <v>129</v>
      </c>
      <c r="V39" s="146">
        <v>1</v>
      </c>
      <c r="W39" s="112">
        <f t="shared" si="6"/>
        <v>612</v>
      </c>
      <c r="Y39" s="102">
        <f t="shared" si="9"/>
        <v>29</v>
      </c>
      <c r="Z39" s="102">
        <f t="shared" si="10"/>
        <v>37</v>
      </c>
      <c r="AA39" s="102" t="str">
        <f t="shared" si="11"/>
        <v>TjuBANG!</v>
      </c>
      <c r="AB39" s="103">
        <f t="shared" si="12"/>
        <v>224</v>
      </c>
    </row>
    <row r="40" spans="1:28" s="3" customFormat="1" x14ac:dyDescent="0.2">
      <c r="A40" s="4">
        <f>Sjak!A40</f>
        <v>38</v>
      </c>
      <c r="B40" s="5" t="str">
        <f>Sjak!B40</f>
        <v>Randers skulderen med basarm</v>
      </c>
      <c r="C40" s="33">
        <f t="shared" si="7"/>
        <v>104</v>
      </c>
      <c r="D40" s="19">
        <f t="shared" si="8"/>
        <v>57</v>
      </c>
      <c r="E40" s="115">
        <v>0</v>
      </c>
      <c r="F40" s="110">
        <v>0</v>
      </c>
      <c r="G40" s="110">
        <v>14</v>
      </c>
      <c r="H40" s="110">
        <v>0</v>
      </c>
      <c r="I40" s="110">
        <v>0</v>
      </c>
      <c r="J40" s="110">
        <v>46</v>
      </c>
      <c r="K40" s="110">
        <v>15</v>
      </c>
      <c r="L40" s="110">
        <v>48</v>
      </c>
      <c r="M40" s="110">
        <v>30</v>
      </c>
      <c r="N40" s="110">
        <v>28</v>
      </c>
      <c r="O40" s="110">
        <v>35</v>
      </c>
      <c r="P40" s="110">
        <v>0</v>
      </c>
      <c r="Q40" s="110">
        <v>20</v>
      </c>
      <c r="R40" s="110">
        <v>0</v>
      </c>
      <c r="S40" s="110">
        <v>8</v>
      </c>
      <c r="T40" s="110">
        <v>8</v>
      </c>
      <c r="U40" s="110">
        <v>34</v>
      </c>
      <c r="V40" s="146">
        <v>1</v>
      </c>
      <c r="W40" s="112">
        <f t="shared" si="6"/>
        <v>286</v>
      </c>
      <c r="Y40" s="102">
        <f t="shared" si="9"/>
        <v>57</v>
      </c>
      <c r="Z40" s="102">
        <f t="shared" si="10"/>
        <v>38</v>
      </c>
      <c r="AA40" s="102" t="str">
        <f t="shared" si="11"/>
        <v>Randers skulderen med basarm</v>
      </c>
      <c r="AB40" s="103">
        <f t="shared" si="12"/>
        <v>104</v>
      </c>
    </row>
    <row r="41" spans="1:28" s="3" customFormat="1" x14ac:dyDescent="0.2">
      <c r="A41" s="4">
        <f>Sjak!A41</f>
        <v>39</v>
      </c>
      <c r="B41" s="5" t="str">
        <f>Sjak!B41</f>
        <v>A!</v>
      </c>
      <c r="C41" s="33">
        <f t="shared" si="7"/>
        <v>345</v>
      </c>
      <c r="D41" s="19">
        <f t="shared" si="8"/>
        <v>2</v>
      </c>
      <c r="E41" s="115">
        <v>10</v>
      </c>
      <c r="F41" s="110">
        <v>62</v>
      </c>
      <c r="G41" s="110">
        <v>70</v>
      </c>
      <c r="H41" s="110">
        <v>51</v>
      </c>
      <c r="I41" s="110">
        <v>72</v>
      </c>
      <c r="J41" s="110">
        <v>55</v>
      </c>
      <c r="K41" s="110">
        <v>60</v>
      </c>
      <c r="L41" s="110">
        <v>59</v>
      </c>
      <c r="M41" s="110">
        <v>90</v>
      </c>
      <c r="N41" s="110">
        <v>28</v>
      </c>
      <c r="O41" s="110">
        <v>65</v>
      </c>
      <c r="P41" s="110">
        <v>60</v>
      </c>
      <c r="Q41" s="110">
        <v>38</v>
      </c>
      <c r="R41" s="110">
        <v>40</v>
      </c>
      <c r="S41" s="110">
        <v>34</v>
      </c>
      <c r="T41" s="110">
        <v>22</v>
      </c>
      <c r="U41" s="110">
        <v>125</v>
      </c>
      <c r="V41" s="146">
        <v>1</v>
      </c>
      <c r="W41" s="112">
        <f t="shared" si="6"/>
        <v>941</v>
      </c>
      <c r="Y41" s="102">
        <f t="shared" si="9"/>
        <v>2</v>
      </c>
      <c r="Z41" s="102">
        <f t="shared" si="10"/>
        <v>39</v>
      </c>
      <c r="AA41" s="102" t="str">
        <f t="shared" si="11"/>
        <v>A!</v>
      </c>
      <c r="AB41" s="103">
        <f t="shared" si="12"/>
        <v>345</v>
      </c>
    </row>
    <row r="42" spans="1:28" s="3" customFormat="1" x14ac:dyDescent="0.2">
      <c r="A42" s="4">
        <f>Sjak!A42</f>
        <v>40</v>
      </c>
      <c r="B42" s="5" t="str">
        <f>Sjak!B42</f>
        <v>CK Hotness</v>
      </c>
      <c r="C42" s="33">
        <f t="shared" si="7"/>
        <v>143</v>
      </c>
      <c r="D42" s="19">
        <f t="shared" si="8"/>
        <v>53</v>
      </c>
      <c r="E42" s="115">
        <v>10</v>
      </c>
      <c r="F42" s="110">
        <v>67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52</v>
      </c>
      <c r="M42" s="110">
        <v>-20</v>
      </c>
      <c r="N42" s="110">
        <v>29</v>
      </c>
      <c r="O42" s="110">
        <v>75</v>
      </c>
      <c r="P42" s="110">
        <v>0</v>
      </c>
      <c r="Q42" s="110">
        <v>34</v>
      </c>
      <c r="R42" s="110">
        <v>0</v>
      </c>
      <c r="S42" s="110">
        <v>28</v>
      </c>
      <c r="T42" s="110">
        <v>25</v>
      </c>
      <c r="U42" s="110">
        <v>91</v>
      </c>
      <c r="V42" s="146">
        <v>1</v>
      </c>
      <c r="W42" s="112">
        <f t="shared" si="6"/>
        <v>391</v>
      </c>
      <c r="Y42" s="102">
        <f t="shared" si="9"/>
        <v>53</v>
      </c>
      <c r="Z42" s="102">
        <f t="shared" si="10"/>
        <v>40</v>
      </c>
      <c r="AA42" s="102" t="str">
        <f t="shared" si="11"/>
        <v>CK Hotness</v>
      </c>
      <c r="AB42" s="103">
        <f t="shared" si="12"/>
        <v>143</v>
      </c>
    </row>
    <row r="43" spans="1:28" s="3" customFormat="1" x14ac:dyDescent="0.2">
      <c r="A43" s="4">
        <f>Sjak!A43</f>
        <v>41</v>
      </c>
      <c r="B43" s="5" t="str">
        <f>Sjak!B43</f>
        <v>Federation des Scouts</v>
      </c>
      <c r="C43" s="33">
        <f t="shared" si="7"/>
        <v>193</v>
      </c>
      <c r="D43" s="19">
        <f t="shared" si="8"/>
        <v>39</v>
      </c>
      <c r="E43" s="115">
        <v>5</v>
      </c>
      <c r="F43" s="110">
        <v>0</v>
      </c>
      <c r="G43" s="110">
        <v>39</v>
      </c>
      <c r="H43" s="110">
        <v>42</v>
      </c>
      <c r="I43" s="110">
        <v>9</v>
      </c>
      <c r="J43" s="110">
        <v>32</v>
      </c>
      <c r="K43" s="110">
        <v>25</v>
      </c>
      <c r="L43" s="110">
        <v>35</v>
      </c>
      <c r="M43" s="110">
        <v>5</v>
      </c>
      <c r="N43" s="110">
        <v>22</v>
      </c>
      <c r="O43" s="110">
        <v>53</v>
      </c>
      <c r="P43" s="110">
        <v>0</v>
      </c>
      <c r="Q43" s="110">
        <v>49</v>
      </c>
      <c r="R43" s="110">
        <v>40</v>
      </c>
      <c r="S43" s="110">
        <v>0</v>
      </c>
      <c r="T43" s="110">
        <v>25</v>
      </c>
      <c r="U43" s="110">
        <v>146</v>
      </c>
      <c r="V43" s="146">
        <v>1</v>
      </c>
      <c r="W43" s="112">
        <f t="shared" si="6"/>
        <v>527</v>
      </c>
      <c r="Y43" s="102">
        <f t="shared" si="9"/>
        <v>39</v>
      </c>
      <c r="Z43" s="102">
        <f t="shared" si="10"/>
        <v>41</v>
      </c>
      <c r="AA43" s="102" t="str">
        <f t="shared" si="11"/>
        <v>Federation des Scouts</v>
      </c>
      <c r="AB43" s="103">
        <f t="shared" si="12"/>
        <v>193</v>
      </c>
    </row>
    <row r="44" spans="1:28" s="3" customFormat="1" x14ac:dyDescent="0.2">
      <c r="A44" s="4">
        <f>Sjak!A44</f>
        <v>42</v>
      </c>
      <c r="B44" s="5" t="str">
        <f>Sjak!B44</f>
        <v>100 gram ris</v>
      </c>
      <c r="C44" s="33">
        <f t="shared" si="7"/>
        <v>254</v>
      </c>
      <c r="D44" s="19">
        <f t="shared" si="8"/>
        <v>17</v>
      </c>
      <c r="E44" s="115">
        <v>20</v>
      </c>
      <c r="F44" s="110">
        <v>51</v>
      </c>
      <c r="G44" s="110">
        <v>32</v>
      </c>
      <c r="H44" s="110">
        <v>54</v>
      </c>
      <c r="I44" s="110">
        <v>11</v>
      </c>
      <c r="J44" s="110">
        <v>52</v>
      </c>
      <c r="K44" s="110">
        <v>70</v>
      </c>
      <c r="L44" s="110">
        <v>70</v>
      </c>
      <c r="M44" s="110">
        <v>60</v>
      </c>
      <c r="N44" s="110">
        <v>26</v>
      </c>
      <c r="O44" s="110">
        <v>65</v>
      </c>
      <c r="P44" s="110">
        <v>0</v>
      </c>
      <c r="Q44" s="110">
        <v>41</v>
      </c>
      <c r="R44" s="110">
        <v>0</v>
      </c>
      <c r="S44" s="110">
        <v>5</v>
      </c>
      <c r="T44" s="110">
        <v>16</v>
      </c>
      <c r="U44" s="110">
        <v>120</v>
      </c>
      <c r="V44" s="146">
        <v>1</v>
      </c>
      <c r="W44" s="112">
        <f t="shared" si="6"/>
        <v>693</v>
      </c>
      <c r="Y44" s="102">
        <f t="shared" si="9"/>
        <v>17</v>
      </c>
      <c r="Z44" s="102">
        <f t="shared" si="10"/>
        <v>42</v>
      </c>
      <c r="AA44" s="102" t="str">
        <f t="shared" si="11"/>
        <v>100 gram ris</v>
      </c>
      <c r="AB44" s="103">
        <f t="shared" si="12"/>
        <v>254</v>
      </c>
    </row>
    <row r="45" spans="1:28" s="3" customFormat="1" x14ac:dyDescent="0.2">
      <c r="A45" s="4">
        <f>Sjak!A45</f>
        <v>43</v>
      </c>
      <c r="B45" s="5" t="str">
        <f>Sjak!B45</f>
        <v>Jonas Molly</v>
      </c>
      <c r="C45" s="33">
        <f t="shared" si="7"/>
        <v>180</v>
      </c>
      <c r="D45" s="19">
        <f t="shared" si="8"/>
        <v>43</v>
      </c>
      <c r="E45" s="115">
        <v>5</v>
      </c>
      <c r="F45" s="110">
        <v>0</v>
      </c>
      <c r="G45" s="110">
        <v>25</v>
      </c>
      <c r="H45" s="110">
        <v>46</v>
      </c>
      <c r="I45" s="110">
        <v>0</v>
      </c>
      <c r="J45" s="110">
        <v>67</v>
      </c>
      <c r="K45" s="110">
        <v>15</v>
      </c>
      <c r="L45" s="110">
        <v>32</v>
      </c>
      <c r="M45" s="110">
        <v>30</v>
      </c>
      <c r="N45" s="110">
        <v>13</v>
      </c>
      <c r="O45" s="110">
        <v>35</v>
      </c>
      <c r="P45" s="110">
        <v>0</v>
      </c>
      <c r="Q45" s="110">
        <v>36</v>
      </c>
      <c r="R45" s="110">
        <v>40</v>
      </c>
      <c r="S45" s="110">
        <v>19</v>
      </c>
      <c r="T45" s="110">
        <v>22</v>
      </c>
      <c r="U45" s="110">
        <v>107</v>
      </c>
      <c r="V45" s="146">
        <v>1</v>
      </c>
      <c r="W45" s="112">
        <f t="shared" si="6"/>
        <v>492</v>
      </c>
      <c r="Y45" s="102">
        <f t="shared" si="9"/>
        <v>43</v>
      </c>
      <c r="Z45" s="102">
        <f t="shared" si="10"/>
        <v>43</v>
      </c>
      <c r="AA45" s="102" t="str">
        <f t="shared" si="11"/>
        <v>Jonas Molly</v>
      </c>
      <c r="AB45" s="103">
        <f t="shared" si="12"/>
        <v>180</v>
      </c>
    </row>
    <row r="46" spans="1:28" s="3" customFormat="1" x14ac:dyDescent="0.2">
      <c r="A46" s="4">
        <f>Sjak!A46</f>
        <v>44</v>
      </c>
      <c r="B46" s="5" t="str">
        <f>Sjak!B46</f>
        <v>Team SmartIEnFart!</v>
      </c>
      <c r="C46" s="33">
        <f t="shared" si="7"/>
        <v>227</v>
      </c>
      <c r="D46" s="19">
        <f t="shared" si="8"/>
        <v>26</v>
      </c>
      <c r="E46" s="115">
        <v>10</v>
      </c>
      <c r="F46" s="110">
        <v>0</v>
      </c>
      <c r="G46" s="110">
        <v>28</v>
      </c>
      <c r="H46" s="110">
        <v>70</v>
      </c>
      <c r="I46" s="110">
        <v>13</v>
      </c>
      <c r="J46" s="110">
        <v>62</v>
      </c>
      <c r="K46" s="110">
        <v>30</v>
      </c>
      <c r="L46" s="110">
        <v>43</v>
      </c>
      <c r="M46" s="110">
        <v>60</v>
      </c>
      <c r="N46" s="110">
        <v>17</v>
      </c>
      <c r="O46" s="110">
        <v>59</v>
      </c>
      <c r="P46" s="110">
        <v>0</v>
      </c>
      <c r="Q46" s="110">
        <v>37</v>
      </c>
      <c r="R46" s="110">
        <v>40</v>
      </c>
      <c r="S46" s="110">
        <v>4</v>
      </c>
      <c r="T46" s="110">
        <v>16</v>
      </c>
      <c r="U46" s="110">
        <v>130</v>
      </c>
      <c r="V46" s="146">
        <v>1</v>
      </c>
      <c r="W46" s="112">
        <f t="shared" si="6"/>
        <v>619</v>
      </c>
      <c r="Y46" s="102">
        <f t="shared" si="9"/>
        <v>26</v>
      </c>
      <c r="Z46" s="102">
        <f t="shared" si="10"/>
        <v>44</v>
      </c>
      <c r="AA46" s="102" t="str">
        <f t="shared" si="11"/>
        <v>Team SmartIEnFart!</v>
      </c>
      <c r="AB46" s="103">
        <f t="shared" si="12"/>
        <v>227</v>
      </c>
    </row>
    <row r="47" spans="1:28" s="3" customFormat="1" x14ac:dyDescent="0.2">
      <c r="A47" s="4">
        <f>Sjak!A47</f>
        <v>45</v>
      </c>
      <c r="B47" s="5" t="str">
        <f>Sjak!B47</f>
        <v>MacPherson Family</v>
      </c>
      <c r="C47" s="33">
        <f t="shared" si="7"/>
        <v>213</v>
      </c>
      <c r="D47" s="19">
        <f t="shared" si="8"/>
        <v>33</v>
      </c>
      <c r="E47" s="115">
        <v>0</v>
      </c>
      <c r="F47" s="110">
        <v>0</v>
      </c>
      <c r="G47" s="110">
        <v>42</v>
      </c>
      <c r="H47" s="110">
        <v>54</v>
      </c>
      <c r="I47" s="110">
        <v>0</v>
      </c>
      <c r="J47" s="110">
        <v>42</v>
      </c>
      <c r="K47" s="110">
        <v>35</v>
      </c>
      <c r="L47" s="110">
        <v>33</v>
      </c>
      <c r="M47" s="110">
        <v>30</v>
      </c>
      <c r="N47" s="110">
        <v>30</v>
      </c>
      <c r="O47" s="110">
        <v>59</v>
      </c>
      <c r="P47" s="110">
        <v>0</v>
      </c>
      <c r="Q47" s="110">
        <v>40</v>
      </c>
      <c r="R47" s="110">
        <v>40</v>
      </c>
      <c r="S47" s="110">
        <v>23</v>
      </c>
      <c r="T47" s="110">
        <v>25</v>
      </c>
      <c r="U47" s="110">
        <v>129</v>
      </c>
      <c r="V47" s="146">
        <v>1</v>
      </c>
      <c r="W47" s="112">
        <f t="shared" si="6"/>
        <v>582</v>
      </c>
      <c r="Y47" s="102">
        <f t="shared" si="9"/>
        <v>33</v>
      </c>
      <c r="Z47" s="102">
        <f t="shared" si="10"/>
        <v>45</v>
      </c>
      <c r="AA47" s="102" t="str">
        <f t="shared" si="11"/>
        <v>MacPherson Family</v>
      </c>
      <c r="AB47" s="103">
        <f t="shared" si="12"/>
        <v>213</v>
      </c>
    </row>
    <row r="48" spans="1:28" s="3" customFormat="1" x14ac:dyDescent="0.2">
      <c r="A48" s="4">
        <f>Sjak!A48</f>
        <v>46</v>
      </c>
      <c r="B48" s="5" t="str">
        <f>Sjak!B48</f>
        <v>Team Awesome</v>
      </c>
      <c r="C48" s="33">
        <f t="shared" si="7"/>
        <v>197</v>
      </c>
      <c r="D48" s="19">
        <f t="shared" si="8"/>
        <v>37</v>
      </c>
      <c r="E48" s="115">
        <v>20</v>
      </c>
      <c r="F48" s="110">
        <v>0</v>
      </c>
      <c r="G48" s="110">
        <v>0</v>
      </c>
      <c r="H48" s="110">
        <v>63</v>
      </c>
      <c r="I48" s="110">
        <v>1</v>
      </c>
      <c r="J48" s="110">
        <v>37</v>
      </c>
      <c r="K48" s="110">
        <v>15</v>
      </c>
      <c r="L48" s="110">
        <v>45</v>
      </c>
      <c r="M48" s="110">
        <v>60</v>
      </c>
      <c r="N48" s="110">
        <v>18</v>
      </c>
      <c r="O48" s="110">
        <v>75</v>
      </c>
      <c r="P48" s="110">
        <v>33</v>
      </c>
      <c r="Q48" s="110">
        <v>41</v>
      </c>
      <c r="R48" s="110">
        <v>0</v>
      </c>
      <c r="S48" s="110">
        <v>2</v>
      </c>
      <c r="T48" s="110">
        <v>25</v>
      </c>
      <c r="U48" s="110">
        <v>102</v>
      </c>
      <c r="V48" s="146">
        <v>1</v>
      </c>
      <c r="W48" s="112">
        <f t="shared" si="6"/>
        <v>537</v>
      </c>
      <c r="Y48" s="102">
        <f t="shared" si="9"/>
        <v>37</v>
      </c>
      <c r="Z48" s="102">
        <f t="shared" si="10"/>
        <v>46</v>
      </c>
      <c r="AA48" s="102" t="str">
        <f t="shared" si="11"/>
        <v>Team Awesome</v>
      </c>
      <c r="AB48" s="103">
        <f t="shared" si="12"/>
        <v>197</v>
      </c>
    </row>
    <row r="49" spans="1:28" s="3" customFormat="1" x14ac:dyDescent="0.2">
      <c r="A49" s="4">
        <f>Sjak!A49</f>
        <v>47</v>
      </c>
      <c r="B49" s="5" t="str">
        <f>Sjak!B49</f>
        <v>Sailors of the south</v>
      </c>
      <c r="C49" s="33">
        <f t="shared" si="7"/>
        <v>119</v>
      </c>
      <c r="D49" s="19">
        <f t="shared" si="8"/>
        <v>55</v>
      </c>
      <c r="E49" s="115">
        <v>10</v>
      </c>
      <c r="F49" s="110">
        <v>0</v>
      </c>
      <c r="G49" s="110">
        <v>61</v>
      </c>
      <c r="H49" s="110">
        <v>46</v>
      </c>
      <c r="I49" s="110">
        <v>23</v>
      </c>
      <c r="J49" s="110">
        <v>60</v>
      </c>
      <c r="K49" s="110">
        <v>0</v>
      </c>
      <c r="L49" s="110">
        <v>0</v>
      </c>
      <c r="M49" s="110">
        <v>-20</v>
      </c>
      <c r="N49" s="110">
        <v>26</v>
      </c>
      <c r="O49" s="110">
        <v>35</v>
      </c>
      <c r="P49" s="110">
        <v>60</v>
      </c>
      <c r="Q49" s="110">
        <v>0</v>
      </c>
      <c r="R49" s="110">
        <v>0</v>
      </c>
      <c r="S49" s="110">
        <v>24</v>
      </c>
      <c r="T49" s="110">
        <v>0</v>
      </c>
      <c r="U49" s="110">
        <v>0</v>
      </c>
      <c r="V49" s="146">
        <v>1</v>
      </c>
      <c r="W49" s="112">
        <f t="shared" si="6"/>
        <v>325</v>
      </c>
      <c r="Y49" s="102">
        <f t="shared" si="9"/>
        <v>55</v>
      </c>
      <c r="Z49" s="102">
        <f t="shared" si="10"/>
        <v>47</v>
      </c>
      <c r="AA49" s="102" t="str">
        <f t="shared" si="11"/>
        <v>Sailors of the south</v>
      </c>
      <c r="AB49" s="103">
        <f t="shared" si="12"/>
        <v>119</v>
      </c>
    </row>
    <row r="50" spans="1:28" s="3" customFormat="1" x14ac:dyDescent="0.2">
      <c r="A50" s="4">
        <f>Sjak!A50</f>
        <v>48</v>
      </c>
      <c r="B50" s="5" t="str">
        <f>Sjak!B50</f>
        <v>De lange sorte snobrød</v>
      </c>
      <c r="C50" s="33">
        <f t="shared" si="7"/>
        <v>180</v>
      </c>
      <c r="D50" s="19">
        <f t="shared" si="8"/>
        <v>43</v>
      </c>
      <c r="E50" s="115">
        <v>10</v>
      </c>
      <c r="F50" s="110">
        <v>70</v>
      </c>
      <c r="G50" s="110">
        <v>8</v>
      </c>
      <c r="H50" s="110">
        <v>61</v>
      </c>
      <c r="I50" s="110">
        <v>22</v>
      </c>
      <c r="J50" s="110">
        <v>36</v>
      </c>
      <c r="K50" s="110">
        <v>45</v>
      </c>
      <c r="L50" s="110">
        <v>42</v>
      </c>
      <c r="M50" s="110">
        <v>5</v>
      </c>
      <c r="N50" s="110">
        <v>25</v>
      </c>
      <c r="O50" s="110">
        <v>75</v>
      </c>
      <c r="P50" s="110">
        <v>0</v>
      </c>
      <c r="Q50" s="110">
        <v>37</v>
      </c>
      <c r="R50" s="110">
        <v>0</v>
      </c>
      <c r="S50" s="110">
        <v>15</v>
      </c>
      <c r="T50" s="110">
        <v>14</v>
      </c>
      <c r="U50" s="110">
        <v>27</v>
      </c>
      <c r="V50" s="146">
        <v>1</v>
      </c>
      <c r="W50" s="112">
        <f t="shared" si="6"/>
        <v>492</v>
      </c>
      <c r="Y50" s="102">
        <f t="shared" si="9"/>
        <v>43</v>
      </c>
      <c r="Z50" s="102">
        <f t="shared" si="10"/>
        <v>48</v>
      </c>
      <c r="AA50" s="102" t="str">
        <f t="shared" si="11"/>
        <v>De lange sorte snobrød</v>
      </c>
      <c r="AB50" s="103">
        <f t="shared" si="12"/>
        <v>180</v>
      </c>
    </row>
    <row r="51" spans="1:28" s="3" customFormat="1" x14ac:dyDescent="0.2">
      <c r="A51" s="4">
        <f>Sjak!A51</f>
        <v>49</v>
      </c>
      <c r="B51" s="5" t="str">
        <f>Sjak!B51</f>
        <v>KongKnuds gamle garvede</v>
      </c>
      <c r="C51" s="33">
        <f t="shared" si="7"/>
        <v>231</v>
      </c>
      <c r="D51" s="19">
        <f t="shared" si="8"/>
        <v>23</v>
      </c>
      <c r="E51" s="115">
        <v>10</v>
      </c>
      <c r="F51" s="110">
        <v>48</v>
      </c>
      <c r="G51" s="110">
        <v>28</v>
      </c>
      <c r="H51" s="110">
        <v>68</v>
      </c>
      <c r="I51" s="110">
        <v>12</v>
      </c>
      <c r="J51" s="110">
        <v>33</v>
      </c>
      <c r="K51" s="110">
        <v>50</v>
      </c>
      <c r="L51" s="110">
        <v>55</v>
      </c>
      <c r="M51" s="110">
        <v>5</v>
      </c>
      <c r="N51" s="110">
        <v>10</v>
      </c>
      <c r="O51" s="110">
        <v>75</v>
      </c>
      <c r="P51" s="110">
        <v>60</v>
      </c>
      <c r="Q51" s="110">
        <v>0</v>
      </c>
      <c r="R51" s="110">
        <v>0</v>
      </c>
      <c r="S51" s="110">
        <v>24</v>
      </c>
      <c r="T51" s="110">
        <v>19</v>
      </c>
      <c r="U51" s="110">
        <v>135</v>
      </c>
      <c r="V51" s="146">
        <v>1</v>
      </c>
      <c r="W51" s="112">
        <f t="shared" si="6"/>
        <v>632</v>
      </c>
      <c r="Y51" s="102">
        <f t="shared" si="9"/>
        <v>23</v>
      </c>
      <c r="Z51" s="102">
        <f t="shared" si="10"/>
        <v>49</v>
      </c>
      <c r="AA51" s="102" t="str">
        <f t="shared" si="11"/>
        <v>KongKnuds gamle garvede</v>
      </c>
      <c r="AB51" s="103">
        <f t="shared" si="12"/>
        <v>231</v>
      </c>
    </row>
    <row r="52" spans="1:28" s="3" customFormat="1" x14ac:dyDescent="0.2">
      <c r="A52" s="4">
        <f>Sjak!A52</f>
        <v>50</v>
      </c>
      <c r="B52" s="5" t="str">
        <f>Sjak!B52</f>
        <v>Arne i Finnland</v>
      </c>
      <c r="C52" s="33">
        <f t="shared" si="7"/>
        <v>114</v>
      </c>
      <c r="D52" s="19">
        <f t="shared" si="8"/>
        <v>56</v>
      </c>
      <c r="E52" s="115">
        <v>30</v>
      </c>
      <c r="F52" s="110">
        <v>0</v>
      </c>
      <c r="G52" s="110">
        <v>22</v>
      </c>
      <c r="H52" s="110">
        <v>37</v>
      </c>
      <c r="I52" s="110">
        <v>0</v>
      </c>
      <c r="J52" s="110">
        <v>0</v>
      </c>
      <c r="K52" s="110">
        <v>10</v>
      </c>
      <c r="L52" s="110">
        <v>0</v>
      </c>
      <c r="M52" s="110">
        <v>60</v>
      </c>
      <c r="N52" s="110">
        <v>35</v>
      </c>
      <c r="O52" s="110">
        <v>35</v>
      </c>
      <c r="P52" s="110">
        <v>0</v>
      </c>
      <c r="Q52" s="110">
        <v>16</v>
      </c>
      <c r="R52" s="110">
        <v>0</v>
      </c>
      <c r="S52" s="110">
        <v>14</v>
      </c>
      <c r="T52" s="110">
        <v>22</v>
      </c>
      <c r="U52" s="110">
        <v>30</v>
      </c>
      <c r="V52" s="146">
        <v>1</v>
      </c>
      <c r="W52" s="112">
        <f t="shared" si="6"/>
        <v>311</v>
      </c>
      <c r="Y52" s="102">
        <f t="shared" si="9"/>
        <v>56</v>
      </c>
      <c r="Z52" s="102">
        <f t="shared" si="10"/>
        <v>50</v>
      </c>
      <c r="AA52" s="102" t="str">
        <f t="shared" si="11"/>
        <v>Arne i Finnland</v>
      </c>
      <c r="AB52" s="103">
        <f t="shared" si="12"/>
        <v>114</v>
      </c>
    </row>
    <row r="53" spans="1:28" x14ac:dyDescent="0.2">
      <c r="A53" s="4">
        <f>Sjak!A53</f>
        <v>51</v>
      </c>
      <c r="B53" s="5" t="str">
        <f>Sjak!B53</f>
        <v>Powerpuff Pigerne</v>
      </c>
      <c r="C53" s="33">
        <f t="shared" si="7"/>
        <v>206</v>
      </c>
      <c r="D53" s="19">
        <f t="shared" si="8"/>
        <v>35</v>
      </c>
      <c r="E53" s="115">
        <v>10</v>
      </c>
      <c r="F53" s="110">
        <v>43</v>
      </c>
      <c r="G53" s="110">
        <v>31</v>
      </c>
      <c r="H53" s="110">
        <v>61</v>
      </c>
      <c r="I53" s="110">
        <v>76</v>
      </c>
      <c r="J53" s="110">
        <v>31</v>
      </c>
      <c r="K53" s="110">
        <v>0</v>
      </c>
      <c r="L53" s="110">
        <v>43</v>
      </c>
      <c r="M53" s="110">
        <v>30</v>
      </c>
      <c r="N53" s="110">
        <v>19</v>
      </c>
      <c r="O53" s="110">
        <v>53</v>
      </c>
      <c r="P53" s="110">
        <v>53</v>
      </c>
      <c r="Q53" s="110">
        <v>32</v>
      </c>
      <c r="R53" s="110">
        <v>0</v>
      </c>
      <c r="S53" s="110">
        <v>7</v>
      </c>
      <c r="T53" s="110">
        <v>25</v>
      </c>
      <c r="U53" s="110">
        <v>48</v>
      </c>
      <c r="V53" s="146">
        <v>1</v>
      </c>
      <c r="W53" s="112">
        <f t="shared" si="6"/>
        <v>562</v>
      </c>
      <c r="Y53" s="102">
        <f t="shared" si="9"/>
        <v>35</v>
      </c>
      <c r="Z53" s="102">
        <f t="shared" si="10"/>
        <v>51</v>
      </c>
      <c r="AA53" s="102" t="str">
        <f t="shared" si="11"/>
        <v>Powerpuff Pigerne</v>
      </c>
      <c r="AB53" s="103">
        <f t="shared" si="12"/>
        <v>206</v>
      </c>
    </row>
    <row r="54" spans="1:28" x14ac:dyDescent="0.2">
      <c r="A54" s="4">
        <f>Sjak!A54</f>
        <v>52</v>
      </c>
      <c r="B54" s="5" t="str">
        <f>Sjak!B54</f>
        <v>Uduelighedens helte</v>
      </c>
      <c r="C54" s="33">
        <f t="shared" si="7"/>
        <v>314</v>
      </c>
      <c r="D54" s="19">
        <f t="shared" si="8"/>
        <v>6</v>
      </c>
      <c r="E54" s="115">
        <v>10</v>
      </c>
      <c r="F54" s="110">
        <v>87</v>
      </c>
      <c r="G54" s="110">
        <v>65</v>
      </c>
      <c r="H54" s="110">
        <v>68</v>
      </c>
      <c r="I54" s="110">
        <v>13</v>
      </c>
      <c r="J54" s="110">
        <v>68</v>
      </c>
      <c r="K54" s="110">
        <v>45</v>
      </c>
      <c r="L54" s="110">
        <v>78</v>
      </c>
      <c r="M54" s="110">
        <v>60</v>
      </c>
      <c r="N54" s="110">
        <v>39</v>
      </c>
      <c r="O54" s="110">
        <v>53</v>
      </c>
      <c r="P54" s="110">
        <v>54</v>
      </c>
      <c r="Q54" s="110">
        <v>36</v>
      </c>
      <c r="R54" s="110">
        <v>40</v>
      </c>
      <c r="S54" s="110">
        <v>18</v>
      </c>
      <c r="T54" s="110">
        <v>20</v>
      </c>
      <c r="U54" s="110">
        <v>102</v>
      </c>
      <c r="V54" s="146">
        <v>1</v>
      </c>
      <c r="W54" s="112">
        <f t="shared" si="6"/>
        <v>856</v>
      </c>
      <c r="Y54" s="102">
        <f t="shared" si="9"/>
        <v>6</v>
      </c>
      <c r="Z54" s="102">
        <f t="shared" si="10"/>
        <v>52</v>
      </c>
      <c r="AA54" s="102" t="str">
        <f t="shared" si="11"/>
        <v>Uduelighedens helte</v>
      </c>
      <c r="AB54" s="103">
        <f t="shared" si="12"/>
        <v>314</v>
      </c>
    </row>
    <row r="55" spans="1:28" x14ac:dyDescent="0.2">
      <c r="A55" s="4">
        <f>Sjak!A55</f>
        <v>53</v>
      </c>
      <c r="B55" s="5" t="str">
        <f>Sjak!B55</f>
        <v>ARA</v>
      </c>
      <c r="C55" s="33">
        <f t="shared" si="7"/>
        <v>240</v>
      </c>
      <c r="D55" s="19">
        <f t="shared" si="8"/>
        <v>19</v>
      </c>
      <c r="E55" s="115">
        <v>10</v>
      </c>
      <c r="F55" s="110">
        <v>54</v>
      </c>
      <c r="G55" s="110">
        <v>38</v>
      </c>
      <c r="H55" s="110">
        <v>68</v>
      </c>
      <c r="I55" s="110">
        <v>26</v>
      </c>
      <c r="J55" s="110">
        <v>34</v>
      </c>
      <c r="K55" s="110">
        <v>10</v>
      </c>
      <c r="L55" s="110">
        <v>60</v>
      </c>
      <c r="M55" s="110">
        <v>60</v>
      </c>
      <c r="N55" s="110">
        <v>14</v>
      </c>
      <c r="O55" s="110">
        <v>35</v>
      </c>
      <c r="P55" s="110">
        <v>55</v>
      </c>
      <c r="Q55" s="110">
        <v>35</v>
      </c>
      <c r="R55" s="110">
        <v>40</v>
      </c>
      <c r="S55" s="110">
        <v>17</v>
      </c>
      <c r="T55" s="110">
        <v>16</v>
      </c>
      <c r="U55" s="110">
        <v>84</v>
      </c>
      <c r="V55" s="146">
        <v>1</v>
      </c>
      <c r="W55" s="112">
        <f t="shared" si="6"/>
        <v>656</v>
      </c>
      <c r="Y55" s="102">
        <f t="shared" si="9"/>
        <v>19</v>
      </c>
      <c r="Z55" s="102">
        <f t="shared" si="10"/>
        <v>53</v>
      </c>
      <c r="AA55" s="102" t="str">
        <f t="shared" si="11"/>
        <v>ARA</v>
      </c>
      <c r="AB55" s="103">
        <f t="shared" si="12"/>
        <v>240</v>
      </c>
    </row>
    <row r="56" spans="1:28" x14ac:dyDescent="0.2">
      <c r="A56" s="4">
        <f>Sjak!A56</f>
        <v>54</v>
      </c>
      <c r="B56" s="5" t="str">
        <f>Sjak!B56</f>
        <v>Dressurridderne</v>
      </c>
      <c r="C56" s="33">
        <f t="shared" si="7"/>
        <v>316</v>
      </c>
      <c r="D56" s="19">
        <f t="shared" si="8"/>
        <v>5</v>
      </c>
      <c r="E56" s="115">
        <v>20</v>
      </c>
      <c r="F56" s="110">
        <v>87</v>
      </c>
      <c r="G56" s="110">
        <v>26</v>
      </c>
      <c r="H56" s="110">
        <v>70</v>
      </c>
      <c r="I56" s="110">
        <v>62</v>
      </c>
      <c r="J56" s="110">
        <v>45</v>
      </c>
      <c r="K56" s="110">
        <v>50</v>
      </c>
      <c r="L56" s="110">
        <v>42</v>
      </c>
      <c r="M56" s="110">
        <v>60</v>
      </c>
      <c r="N56" s="110">
        <v>30</v>
      </c>
      <c r="O56" s="110">
        <v>75</v>
      </c>
      <c r="P56" s="110">
        <v>60</v>
      </c>
      <c r="Q56" s="110">
        <v>39</v>
      </c>
      <c r="R56" s="110">
        <v>40</v>
      </c>
      <c r="S56" s="110">
        <v>38</v>
      </c>
      <c r="T56" s="110">
        <v>22</v>
      </c>
      <c r="U56" s="110">
        <v>96</v>
      </c>
      <c r="V56" s="146">
        <v>1</v>
      </c>
      <c r="W56" s="112">
        <f t="shared" si="6"/>
        <v>862</v>
      </c>
      <c r="Y56" s="102">
        <f t="shared" si="9"/>
        <v>5</v>
      </c>
      <c r="Z56" s="102">
        <f t="shared" si="10"/>
        <v>54</v>
      </c>
      <c r="AA56" s="102" t="str">
        <f t="shared" si="11"/>
        <v>Dressurridderne</v>
      </c>
      <c r="AB56" s="103">
        <f t="shared" si="12"/>
        <v>316</v>
      </c>
    </row>
    <row r="57" spans="1:28" x14ac:dyDescent="0.2">
      <c r="A57" s="4">
        <f>Sjak!A57</f>
        <v>55</v>
      </c>
      <c r="B57" s="5" t="str">
        <f>Sjak!B57</f>
        <v>Birkegruppen</v>
      </c>
      <c r="C57" s="33">
        <f t="shared" si="7"/>
        <v>257</v>
      </c>
      <c r="D57" s="19">
        <f t="shared" si="8"/>
        <v>16</v>
      </c>
      <c r="E57" s="115">
        <v>20</v>
      </c>
      <c r="F57" s="110">
        <v>39</v>
      </c>
      <c r="G57" s="110">
        <v>44</v>
      </c>
      <c r="H57" s="110">
        <v>68</v>
      </c>
      <c r="I57" s="110">
        <v>36</v>
      </c>
      <c r="J57" s="110">
        <v>53</v>
      </c>
      <c r="K57" s="110">
        <v>40</v>
      </c>
      <c r="L57" s="110">
        <v>28</v>
      </c>
      <c r="M57" s="110">
        <v>30</v>
      </c>
      <c r="N57" s="110">
        <v>13</v>
      </c>
      <c r="O57" s="110">
        <v>87</v>
      </c>
      <c r="P57" s="110">
        <v>0</v>
      </c>
      <c r="Q57" s="110">
        <v>52</v>
      </c>
      <c r="R57" s="110">
        <v>0</v>
      </c>
      <c r="S57" s="110">
        <v>25</v>
      </c>
      <c r="T57" s="110">
        <v>22</v>
      </c>
      <c r="U57" s="110">
        <v>145</v>
      </c>
      <c r="V57" s="146">
        <v>1</v>
      </c>
      <c r="W57" s="112">
        <f t="shared" si="6"/>
        <v>702</v>
      </c>
      <c r="Y57" s="102">
        <f t="shared" si="9"/>
        <v>16</v>
      </c>
      <c r="Z57" s="102">
        <f t="shared" si="10"/>
        <v>55</v>
      </c>
      <c r="AA57" s="102" t="str">
        <f t="shared" si="11"/>
        <v>Birkegruppen</v>
      </c>
      <c r="AB57" s="103">
        <f t="shared" si="12"/>
        <v>257</v>
      </c>
    </row>
    <row r="58" spans="1:28" x14ac:dyDescent="0.2">
      <c r="A58" s="4">
        <f>Sjak!A58</f>
        <v>56</v>
      </c>
      <c r="B58" s="5" t="str">
        <f>Sjak!B58</f>
        <v>1. Holte</v>
      </c>
      <c r="C58" s="33">
        <f t="shared" si="7"/>
        <v>171</v>
      </c>
      <c r="D58" s="19">
        <f t="shared" si="8"/>
        <v>48</v>
      </c>
      <c r="E58" s="115">
        <v>10</v>
      </c>
      <c r="F58" s="110">
        <v>77</v>
      </c>
      <c r="G58" s="110">
        <v>17</v>
      </c>
      <c r="H58" s="110">
        <v>66</v>
      </c>
      <c r="I58" s="110">
        <v>42</v>
      </c>
      <c r="J58" s="110">
        <v>0</v>
      </c>
      <c r="K58" s="110">
        <v>10</v>
      </c>
      <c r="L58" s="110">
        <v>0</v>
      </c>
      <c r="M58" s="110">
        <v>30</v>
      </c>
      <c r="N58" s="110">
        <v>19</v>
      </c>
      <c r="O58" s="110">
        <v>35</v>
      </c>
      <c r="P58" s="110">
        <v>42</v>
      </c>
      <c r="Q58" s="110">
        <v>41</v>
      </c>
      <c r="R58" s="110">
        <v>0</v>
      </c>
      <c r="S58" s="110">
        <v>15</v>
      </c>
      <c r="T58" s="110">
        <v>16</v>
      </c>
      <c r="U58" s="110">
        <v>48</v>
      </c>
      <c r="V58" s="146">
        <v>1</v>
      </c>
      <c r="W58" s="112">
        <f t="shared" si="6"/>
        <v>468</v>
      </c>
      <c r="Y58" s="102">
        <f t="shared" ref="Y58:Y60" si="13">D58</f>
        <v>48</v>
      </c>
      <c r="Z58" s="102">
        <f t="shared" ref="Z58:Z60" si="14">A58</f>
        <v>56</v>
      </c>
      <c r="AA58" s="102" t="str">
        <f t="shared" ref="AA58:AA60" si="15">B58</f>
        <v>1. Holte</v>
      </c>
      <c r="AB58" s="103">
        <f t="shared" ref="AB58:AB60" si="16">C58</f>
        <v>171</v>
      </c>
    </row>
    <row r="59" spans="1:28" x14ac:dyDescent="0.2">
      <c r="A59" s="4">
        <f>Sjak!A59</f>
        <v>57</v>
      </c>
      <c r="B59" s="5" t="str">
        <f>Sjak!B59</f>
        <v>TL</v>
      </c>
      <c r="C59" s="33">
        <f t="shared" si="7"/>
        <v>175</v>
      </c>
      <c r="D59" s="19">
        <f t="shared" si="8"/>
        <v>45</v>
      </c>
      <c r="E59" s="115">
        <v>10</v>
      </c>
      <c r="F59" s="110">
        <v>0</v>
      </c>
      <c r="G59" s="110">
        <v>47</v>
      </c>
      <c r="H59" s="110">
        <v>22</v>
      </c>
      <c r="I59" s="110">
        <v>0</v>
      </c>
      <c r="J59" s="110">
        <v>28</v>
      </c>
      <c r="K59" s="110">
        <v>25</v>
      </c>
      <c r="L59" s="110">
        <v>45</v>
      </c>
      <c r="M59" s="110">
        <v>60</v>
      </c>
      <c r="N59" s="110">
        <v>12</v>
      </c>
      <c r="O59" s="110">
        <v>46</v>
      </c>
      <c r="P59" s="110">
        <v>0</v>
      </c>
      <c r="Q59" s="110">
        <v>45</v>
      </c>
      <c r="R59" s="110">
        <v>0</v>
      </c>
      <c r="S59" s="110">
        <v>32</v>
      </c>
      <c r="T59" s="110">
        <v>15</v>
      </c>
      <c r="U59" s="110">
        <v>91</v>
      </c>
      <c r="V59" s="146">
        <v>1</v>
      </c>
      <c r="W59" s="112">
        <f t="shared" si="6"/>
        <v>478</v>
      </c>
      <c r="Y59" s="102">
        <f t="shared" si="13"/>
        <v>45</v>
      </c>
      <c r="Z59" s="102">
        <f t="shared" si="14"/>
        <v>57</v>
      </c>
      <c r="AA59" s="102" t="str">
        <f t="shared" si="15"/>
        <v>TL</v>
      </c>
      <c r="AB59" s="103">
        <f t="shared" si="16"/>
        <v>175</v>
      </c>
    </row>
    <row r="60" spans="1:28" x14ac:dyDescent="0.2">
      <c r="A60" s="4">
        <f>Sjak!A60</f>
        <v>58</v>
      </c>
      <c r="B60" s="5" t="str">
        <f>Sjak!B60</f>
        <v>Team Paradise</v>
      </c>
      <c r="C60" s="33">
        <f t="shared" si="7"/>
        <v>225</v>
      </c>
      <c r="D60" s="19">
        <f t="shared" si="8"/>
        <v>28</v>
      </c>
      <c r="E60" s="115">
        <v>10</v>
      </c>
      <c r="F60" s="110">
        <v>0</v>
      </c>
      <c r="G60" s="110">
        <v>14</v>
      </c>
      <c r="H60" s="110">
        <v>61</v>
      </c>
      <c r="I60" s="110">
        <v>72</v>
      </c>
      <c r="J60" s="110">
        <v>36</v>
      </c>
      <c r="K60" s="110">
        <v>80</v>
      </c>
      <c r="L60" s="110">
        <v>60</v>
      </c>
      <c r="M60" s="110">
        <v>60</v>
      </c>
      <c r="N60" s="110">
        <v>17</v>
      </c>
      <c r="O60" s="110">
        <v>0</v>
      </c>
      <c r="P60" s="110">
        <v>60</v>
      </c>
      <c r="Q60" s="110">
        <v>41</v>
      </c>
      <c r="R60" s="110">
        <v>0</v>
      </c>
      <c r="S60" s="110">
        <v>5</v>
      </c>
      <c r="T60" s="110">
        <v>25</v>
      </c>
      <c r="U60" s="110">
        <v>75</v>
      </c>
      <c r="V60" s="146">
        <v>1</v>
      </c>
      <c r="W60" s="112">
        <f t="shared" si="6"/>
        <v>616</v>
      </c>
      <c r="Y60" s="102">
        <f t="shared" si="13"/>
        <v>28</v>
      </c>
      <c r="Z60" s="102">
        <f t="shared" si="14"/>
        <v>58</v>
      </c>
      <c r="AA60" s="102" t="str">
        <f t="shared" si="15"/>
        <v>Team Paradise</v>
      </c>
      <c r="AB60" s="103">
        <f t="shared" si="16"/>
        <v>225</v>
      </c>
    </row>
  </sheetData>
  <mergeCells count="1">
    <mergeCell ref="C1:D1"/>
  </mergeCells>
  <phoneticPr fontId="1" type="noConversion"/>
  <pageMargins left="0.78740157480314965" right="0.78740157480314965" top="0.78740157480314965" bottom="0.78740157480314965" header="0.39370078740157483" footer="0.39370078740157483"/>
  <pageSetup paperSize="9" scale="70" orientation="landscape" r:id="rId1"/>
  <headerFooter alignWithMargins="0">
    <oddHeader>&amp;L&amp;"Arial,Fed"Sværdkamp 2013
&amp;"Arial,Kursiv"&amp;A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pane ySplit="2" topLeftCell="A24" activePane="bottomLeft" state="frozen"/>
      <selection activeCell="P30" sqref="P30"/>
      <selection pane="bottomLeft" activeCell="A41" sqref="A41:XFD41"/>
    </sheetView>
  </sheetViews>
  <sheetFormatPr defaultRowHeight="12.75" x14ac:dyDescent="0.2"/>
  <cols>
    <col min="1" max="1" width="6" style="3" bestFit="1" customWidth="1"/>
    <col min="2" max="2" width="22.85546875" style="3" bestFit="1" customWidth="1"/>
    <col min="3" max="4" width="5.85546875" style="3" bestFit="1" customWidth="1"/>
    <col min="5" max="16" width="11.140625" style="3" customWidth="1"/>
    <col min="18" max="18" width="7" hidden="1" customWidth="1"/>
    <col min="19" max="19" width="5.28515625" hidden="1" customWidth="1"/>
    <col min="20" max="20" width="27.7109375" hidden="1" customWidth="1"/>
    <col min="21" max="21" width="5.85546875" style="3" hidden="1" customWidth="1"/>
    <col min="22" max="16384" width="9.140625" style="3"/>
  </cols>
  <sheetData>
    <row r="1" spans="1:21" x14ac:dyDescent="0.2">
      <c r="A1" s="9" t="s">
        <v>16</v>
      </c>
      <c r="B1" s="16">
        <v>250</v>
      </c>
      <c r="C1" s="153" t="s">
        <v>13</v>
      </c>
      <c r="D1" s="154"/>
      <c r="E1" s="156" t="s">
        <v>144</v>
      </c>
      <c r="F1" s="157"/>
      <c r="G1" s="157"/>
      <c r="H1" s="157" t="s">
        <v>145</v>
      </c>
      <c r="I1" s="157"/>
      <c r="J1" s="157" t="s">
        <v>146</v>
      </c>
      <c r="K1" s="157"/>
      <c r="L1" s="157"/>
      <c r="M1" s="59" t="s">
        <v>147</v>
      </c>
      <c r="N1" s="59" t="s">
        <v>148</v>
      </c>
      <c r="O1" s="59" t="s">
        <v>149</v>
      </c>
      <c r="P1" s="59" t="s">
        <v>150</v>
      </c>
    </row>
    <row r="2" spans="1:21" s="20" customFormat="1" ht="12" thickBot="1" x14ac:dyDescent="0.25">
      <c r="A2" s="10" t="s">
        <v>10</v>
      </c>
      <c r="B2" s="14" t="s">
        <v>1</v>
      </c>
      <c r="C2" s="48" t="s">
        <v>14</v>
      </c>
      <c r="D2" s="51" t="s">
        <v>17</v>
      </c>
      <c r="E2" s="113" t="s">
        <v>151</v>
      </c>
      <c r="F2" s="113" t="s">
        <v>152</v>
      </c>
      <c r="G2" s="113" t="s">
        <v>153</v>
      </c>
      <c r="H2" s="113" t="s">
        <v>154</v>
      </c>
      <c r="I2" s="113" t="s">
        <v>155</v>
      </c>
      <c r="J2" s="113" t="s">
        <v>156</v>
      </c>
      <c r="K2" s="113" t="s">
        <v>157</v>
      </c>
      <c r="L2" s="113" t="s">
        <v>158</v>
      </c>
      <c r="M2" s="113" t="s">
        <v>159</v>
      </c>
      <c r="N2" s="113" t="s">
        <v>160</v>
      </c>
      <c r="O2" s="133" t="s">
        <v>161</v>
      </c>
      <c r="P2" s="133" t="s">
        <v>15</v>
      </c>
      <c r="R2" s="100" t="s">
        <v>17</v>
      </c>
      <c r="S2" s="100" t="s">
        <v>10</v>
      </c>
      <c r="T2" s="100" t="s">
        <v>1</v>
      </c>
      <c r="U2" s="100" t="s">
        <v>14</v>
      </c>
    </row>
    <row r="3" spans="1:21" x14ac:dyDescent="0.2">
      <c r="A3" s="4">
        <f>Sjak!A3</f>
        <v>1</v>
      </c>
      <c r="B3" s="5" t="str">
        <f>Sjak!B3</f>
        <v>L.I.M</v>
      </c>
      <c r="C3" s="18">
        <f>INT($B$1/MAX($P$3:$P$60)*P3)</f>
        <v>154</v>
      </c>
      <c r="D3" s="19">
        <f t="shared" ref="D3:D34" si="0">RANK(C3,C$3:C$60)</f>
        <v>14</v>
      </c>
      <c r="E3" s="105">
        <v>69</v>
      </c>
      <c r="F3" s="105">
        <v>62</v>
      </c>
      <c r="G3" s="105">
        <v>21</v>
      </c>
      <c r="H3" s="105">
        <v>39</v>
      </c>
      <c r="I3" s="105">
        <v>44</v>
      </c>
      <c r="J3" s="105">
        <v>61</v>
      </c>
      <c r="K3" s="105">
        <v>14</v>
      </c>
      <c r="L3" s="105">
        <v>10</v>
      </c>
      <c r="M3" s="105">
        <v>33</v>
      </c>
      <c r="N3" s="106">
        <f>SUM(E3:M3)</f>
        <v>353</v>
      </c>
      <c r="O3" s="106">
        <v>10</v>
      </c>
      <c r="P3" s="111">
        <f>IF(O3=0,N3,N3*O3/100+N3)</f>
        <v>388.3</v>
      </c>
      <c r="R3" s="104">
        <f t="shared" ref="R3:R34" si="1">D3</f>
        <v>14</v>
      </c>
      <c r="S3" s="104">
        <f t="shared" ref="S3:S34" si="2">A3</f>
        <v>1</v>
      </c>
      <c r="T3" s="104" t="str">
        <f t="shared" ref="T3:T34" si="3">B3</f>
        <v>L.I.M</v>
      </c>
      <c r="U3" s="102">
        <f t="shared" ref="U3:U34" si="4">C3</f>
        <v>154</v>
      </c>
    </row>
    <row r="4" spans="1:21" x14ac:dyDescent="0.2">
      <c r="A4" s="4">
        <f>Sjak!A4</f>
        <v>2</v>
      </c>
      <c r="B4" s="5" t="str">
        <f>Sjak!B4</f>
        <v>BE-ton</v>
      </c>
      <c r="C4" s="18">
        <f t="shared" ref="C4:C60" si="5">INT($B$1/MAX($P$3:$P$60)*P4)</f>
        <v>125</v>
      </c>
      <c r="D4" s="19">
        <f t="shared" si="0"/>
        <v>30</v>
      </c>
      <c r="E4" s="107">
        <v>77</v>
      </c>
      <c r="F4" s="107">
        <v>57</v>
      </c>
      <c r="G4" s="107">
        <v>16</v>
      </c>
      <c r="H4" s="107">
        <v>24</v>
      </c>
      <c r="I4" s="107">
        <v>20</v>
      </c>
      <c r="J4" s="107">
        <v>67</v>
      </c>
      <c r="K4" s="107">
        <v>9</v>
      </c>
      <c r="L4" s="107">
        <v>25</v>
      </c>
      <c r="M4" s="107">
        <v>18</v>
      </c>
      <c r="N4" s="96">
        <f t="shared" ref="N4:N60" si="6">SUM(E4:M4)</f>
        <v>313</v>
      </c>
      <c r="O4" s="96">
        <v>1</v>
      </c>
      <c r="P4" s="110">
        <f t="shared" ref="P4:P60" si="7">IF(O4=0,N4,N4*O4/100+N4)</f>
        <v>316.13</v>
      </c>
      <c r="R4" s="104">
        <f t="shared" si="1"/>
        <v>30</v>
      </c>
      <c r="S4" s="104">
        <f t="shared" si="2"/>
        <v>2</v>
      </c>
      <c r="T4" s="104" t="str">
        <f t="shared" si="3"/>
        <v>BE-ton</v>
      </c>
      <c r="U4" s="102">
        <f t="shared" si="4"/>
        <v>125</v>
      </c>
    </row>
    <row r="5" spans="1:21" x14ac:dyDescent="0.2">
      <c r="A5" s="4">
        <f>Sjak!A5</f>
        <v>3</v>
      </c>
      <c r="B5" s="5" t="str">
        <f>Sjak!B5</f>
        <v>Heidrun</v>
      </c>
      <c r="C5" s="18">
        <f t="shared" si="5"/>
        <v>195</v>
      </c>
      <c r="D5" s="19">
        <f t="shared" si="0"/>
        <v>3</v>
      </c>
      <c r="E5" s="107">
        <v>37</v>
      </c>
      <c r="F5" s="107">
        <v>65</v>
      </c>
      <c r="G5" s="107">
        <v>30</v>
      </c>
      <c r="H5" s="107">
        <v>27</v>
      </c>
      <c r="I5" s="107">
        <v>20</v>
      </c>
      <c r="J5" s="107">
        <v>150</v>
      </c>
      <c r="K5" s="107">
        <v>20</v>
      </c>
      <c r="L5" s="107">
        <v>25</v>
      </c>
      <c r="M5" s="107">
        <v>87</v>
      </c>
      <c r="N5" s="96">
        <f t="shared" si="6"/>
        <v>461</v>
      </c>
      <c r="O5" s="96">
        <v>7</v>
      </c>
      <c r="P5" s="110">
        <f t="shared" si="7"/>
        <v>493.27</v>
      </c>
      <c r="R5" s="104">
        <f t="shared" si="1"/>
        <v>3</v>
      </c>
      <c r="S5" s="104">
        <f t="shared" si="2"/>
        <v>3</v>
      </c>
      <c r="T5" s="104" t="str">
        <f t="shared" si="3"/>
        <v>Heidrun</v>
      </c>
      <c r="U5" s="102">
        <f t="shared" si="4"/>
        <v>195</v>
      </c>
    </row>
    <row r="6" spans="1:21" x14ac:dyDescent="0.2">
      <c r="A6" s="4">
        <f>Sjak!A6</f>
        <v>4</v>
      </c>
      <c r="B6" s="5" t="str">
        <f>Sjak!B6</f>
        <v>Bacon</v>
      </c>
      <c r="C6" s="18">
        <f t="shared" si="5"/>
        <v>189</v>
      </c>
      <c r="D6" s="19">
        <f t="shared" si="0"/>
        <v>7</v>
      </c>
      <c r="E6" s="107">
        <v>58</v>
      </c>
      <c r="F6" s="107">
        <v>67</v>
      </c>
      <c r="G6" s="107">
        <v>34</v>
      </c>
      <c r="H6" s="107">
        <v>32</v>
      </c>
      <c r="I6" s="107">
        <v>42</v>
      </c>
      <c r="J6" s="107">
        <v>124</v>
      </c>
      <c r="K6" s="107">
        <v>6</v>
      </c>
      <c r="L6" s="107">
        <v>25</v>
      </c>
      <c r="M6" s="107">
        <v>47</v>
      </c>
      <c r="N6" s="96">
        <f t="shared" si="6"/>
        <v>435</v>
      </c>
      <c r="O6" s="96">
        <v>10</v>
      </c>
      <c r="P6" s="110">
        <f t="shared" si="7"/>
        <v>478.5</v>
      </c>
      <c r="R6" s="104">
        <f t="shared" si="1"/>
        <v>7</v>
      </c>
      <c r="S6" s="104">
        <f t="shared" si="2"/>
        <v>4</v>
      </c>
      <c r="T6" s="104" t="str">
        <f t="shared" si="3"/>
        <v>Bacon</v>
      </c>
      <c r="U6" s="102">
        <f t="shared" si="4"/>
        <v>189</v>
      </c>
    </row>
    <row r="7" spans="1:21" x14ac:dyDescent="0.2">
      <c r="A7" s="4">
        <f>Sjak!A7</f>
        <v>5</v>
      </c>
      <c r="B7" s="5" t="str">
        <f>Sjak!B7</f>
        <v>CK</v>
      </c>
      <c r="C7" s="18">
        <f t="shared" si="5"/>
        <v>78</v>
      </c>
      <c r="D7" s="19">
        <f t="shared" si="0"/>
        <v>52</v>
      </c>
      <c r="E7" s="107">
        <v>20</v>
      </c>
      <c r="F7" s="107">
        <v>24</v>
      </c>
      <c r="G7" s="107">
        <v>10</v>
      </c>
      <c r="H7" s="107">
        <v>20</v>
      </c>
      <c r="I7" s="107">
        <v>19</v>
      </c>
      <c r="J7" s="107">
        <v>48</v>
      </c>
      <c r="K7" s="107">
        <v>13</v>
      </c>
      <c r="L7" s="107">
        <v>12</v>
      </c>
      <c r="M7" s="107">
        <v>27</v>
      </c>
      <c r="N7" s="96">
        <f t="shared" si="6"/>
        <v>193</v>
      </c>
      <c r="O7" s="96">
        <v>2</v>
      </c>
      <c r="P7" s="110">
        <f t="shared" si="7"/>
        <v>196.86</v>
      </c>
      <c r="R7" s="104">
        <f t="shared" si="1"/>
        <v>52</v>
      </c>
      <c r="S7" s="104">
        <f t="shared" si="2"/>
        <v>5</v>
      </c>
      <c r="T7" s="104" t="str">
        <f t="shared" si="3"/>
        <v>CK</v>
      </c>
      <c r="U7" s="102">
        <f t="shared" si="4"/>
        <v>78</v>
      </c>
    </row>
    <row r="8" spans="1:21" x14ac:dyDescent="0.2">
      <c r="A8" s="4">
        <f>Sjak!A8</f>
        <v>6</v>
      </c>
      <c r="B8" s="5" t="str">
        <f>Sjak!B8</f>
        <v>Casper og de unge drenge</v>
      </c>
      <c r="C8" s="18">
        <f t="shared" si="5"/>
        <v>144</v>
      </c>
      <c r="D8" s="19">
        <f t="shared" si="0"/>
        <v>20</v>
      </c>
      <c r="E8" s="107">
        <v>58</v>
      </c>
      <c r="F8" s="107">
        <v>59</v>
      </c>
      <c r="G8" s="107">
        <v>21</v>
      </c>
      <c r="H8" s="107">
        <v>26</v>
      </c>
      <c r="I8" s="107">
        <v>32</v>
      </c>
      <c r="J8" s="107">
        <v>72</v>
      </c>
      <c r="K8" s="107">
        <v>18</v>
      </c>
      <c r="L8" s="107">
        <v>25</v>
      </c>
      <c r="M8" s="107">
        <v>47</v>
      </c>
      <c r="N8" s="96">
        <f t="shared" si="6"/>
        <v>358</v>
      </c>
      <c r="O8" s="96">
        <v>2</v>
      </c>
      <c r="P8" s="110">
        <f t="shared" si="7"/>
        <v>365.16</v>
      </c>
      <c r="R8" s="104">
        <f t="shared" si="1"/>
        <v>20</v>
      </c>
      <c r="S8" s="104">
        <f t="shared" si="2"/>
        <v>6</v>
      </c>
      <c r="T8" s="104" t="str">
        <f t="shared" si="3"/>
        <v>Casper og de unge drenge</v>
      </c>
      <c r="U8" s="102">
        <f t="shared" si="4"/>
        <v>144</v>
      </c>
    </row>
    <row r="9" spans="1:21" x14ac:dyDescent="0.2">
      <c r="A9" s="4">
        <f>Sjak!A9</f>
        <v>7</v>
      </c>
      <c r="B9" s="5" t="str">
        <f>Sjak!B9</f>
        <v>TKM</v>
      </c>
      <c r="C9" s="18">
        <f t="shared" si="5"/>
        <v>105</v>
      </c>
      <c r="D9" s="19">
        <f t="shared" si="0"/>
        <v>44</v>
      </c>
      <c r="E9" s="107">
        <v>77</v>
      </c>
      <c r="F9" s="107">
        <v>38</v>
      </c>
      <c r="G9" s="107">
        <v>8</v>
      </c>
      <c r="H9" s="107">
        <v>18</v>
      </c>
      <c r="I9" s="107">
        <v>15</v>
      </c>
      <c r="J9" s="107">
        <v>52</v>
      </c>
      <c r="K9" s="107">
        <v>8</v>
      </c>
      <c r="L9" s="107">
        <v>22</v>
      </c>
      <c r="M9" s="107">
        <v>27</v>
      </c>
      <c r="N9" s="96">
        <f t="shared" si="6"/>
        <v>265</v>
      </c>
      <c r="O9" s="96">
        <v>0</v>
      </c>
      <c r="P9" s="110">
        <f t="shared" si="7"/>
        <v>265</v>
      </c>
      <c r="R9" s="104">
        <f t="shared" si="1"/>
        <v>44</v>
      </c>
      <c r="S9" s="104">
        <f t="shared" si="2"/>
        <v>7</v>
      </c>
      <c r="T9" s="104" t="str">
        <f t="shared" si="3"/>
        <v>TKM</v>
      </c>
      <c r="U9" s="102">
        <f t="shared" si="4"/>
        <v>105</v>
      </c>
    </row>
    <row r="10" spans="1:21" x14ac:dyDescent="0.2">
      <c r="A10" s="4">
        <f>Sjak!A10</f>
        <v>8</v>
      </c>
      <c r="B10" s="5" t="str">
        <f>Sjak!B10</f>
        <v>Warriors of Orion (2 PRS)</v>
      </c>
      <c r="C10" s="18">
        <f t="shared" si="5"/>
        <v>108</v>
      </c>
      <c r="D10" s="19">
        <f t="shared" si="0"/>
        <v>43</v>
      </c>
      <c r="E10" s="107">
        <v>9</v>
      </c>
      <c r="F10" s="107">
        <v>25</v>
      </c>
      <c r="G10" s="107">
        <v>12</v>
      </c>
      <c r="H10" s="107">
        <v>19</v>
      </c>
      <c r="I10" s="107">
        <v>17</v>
      </c>
      <c r="J10" s="107">
        <v>90</v>
      </c>
      <c r="K10" s="107">
        <v>13</v>
      </c>
      <c r="L10" s="107">
        <v>25</v>
      </c>
      <c r="M10" s="107">
        <v>63</v>
      </c>
      <c r="N10" s="96">
        <f t="shared" si="6"/>
        <v>273</v>
      </c>
      <c r="O10" s="96">
        <v>0</v>
      </c>
      <c r="P10" s="110">
        <f t="shared" si="7"/>
        <v>273</v>
      </c>
      <c r="R10" s="104">
        <f t="shared" si="1"/>
        <v>43</v>
      </c>
      <c r="S10" s="104">
        <f t="shared" si="2"/>
        <v>8</v>
      </c>
      <c r="T10" s="104" t="str">
        <f t="shared" si="3"/>
        <v>Warriors of Orion (2 PRS)</v>
      </c>
      <c r="U10" s="102">
        <f t="shared" si="4"/>
        <v>108</v>
      </c>
    </row>
    <row r="11" spans="1:21" x14ac:dyDescent="0.2">
      <c r="A11" s="4">
        <f>Sjak!A11</f>
        <v>9</v>
      </c>
      <c r="B11" s="5" t="str">
        <f>Sjak!B11</f>
        <v>AALM</v>
      </c>
      <c r="C11" s="18">
        <f t="shared" si="5"/>
        <v>141</v>
      </c>
      <c r="D11" s="19">
        <f t="shared" si="0"/>
        <v>22</v>
      </c>
      <c r="E11" s="107">
        <v>47</v>
      </c>
      <c r="F11" s="107">
        <v>47</v>
      </c>
      <c r="G11" s="107">
        <v>15</v>
      </c>
      <c r="H11" s="107">
        <v>24</v>
      </c>
      <c r="I11" s="107">
        <v>12</v>
      </c>
      <c r="J11" s="107">
        <v>74</v>
      </c>
      <c r="K11" s="107">
        <v>15</v>
      </c>
      <c r="L11" s="107">
        <v>25</v>
      </c>
      <c r="M11" s="107">
        <v>66</v>
      </c>
      <c r="N11" s="96">
        <f t="shared" si="6"/>
        <v>325</v>
      </c>
      <c r="O11" s="96">
        <v>10</v>
      </c>
      <c r="P11" s="110">
        <f t="shared" si="7"/>
        <v>357.5</v>
      </c>
      <c r="R11" s="104">
        <f t="shared" si="1"/>
        <v>22</v>
      </c>
      <c r="S11" s="104">
        <f t="shared" si="2"/>
        <v>9</v>
      </c>
      <c r="T11" s="104" t="str">
        <f t="shared" si="3"/>
        <v>AALM</v>
      </c>
      <c r="U11" s="102">
        <f t="shared" si="4"/>
        <v>141</v>
      </c>
    </row>
    <row r="12" spans="1:21" x14ac:dyDescent="0.2">
      <c r="A12" s="4">
        <f>Sjak!A12</f>
        <v>10</v>
      </c>
      <c r="B12" s="5" t="str">
        <f>Sjak!B12</f>
        <v>Rubisko</v>
      </c>
      <c r="C12" s="18">
        <f t="shared" si="5"/>
        <v>147</v>
      </c>
      <c r="D12" s="19">
        <f t="shared" si="0"/>
        <v>17</v>
      </c>
      <c r="E12" s="107">
        <v>76</v>
      </c>
      <c r="F12" s="107">
        <v>64</v>
      </c>
      <c r="G12" s="107">
        <v>15</v>
      </c>
      <c r="H12" s="107">
        <v>25</v>
      </c>
      <c r="I12" s="107">
        <v>30</v>
      </c>
      <c r="J12" s="107">
        <v>76</v>
      </c>
      <c r="K12" s="107">
        <v>8</v>
      </c>
      <c r="L12" s="107">
        <v>25</v>
      </c>
      <c r="M12" s="107">
        <v>43</v>
      </c>
      <c r="N12" s="96">
        <f t="shared" si="6"/>
        <v>362</v>
      </c>
      <c r="O12" s="96">
        <v>3</v>
      </c>
      <c r="P12" s="110">
        <f t="shared" si="7"/>
        <v>372.86</v>
      </c>
      <c r="R12" s="104">
        <f t="shared" si="1"/>
        <v>17</v>
      </c>
      <c r="S12" s="104">
        <f t="shared" si="2"/>
        <v>10</v>
      </c>
      <c r="T12" s="104" t="str">
        <f t="shared" si="3"/>
        <v>Rubisko</v>
      </c>
      <c r="U12" s="102">
        <f t="shared" si="4"/>
        <v>147</v>
      </c>
    </row>
    <row r="13" spans="1:21" x14ac:dyDescent="0.2">
      <c r="A13" s="4">
        <f>Sjak!A13</f>
        <v>11</v>
      </c>
      <c r="B13" s="5" t="str">
        <f>Sjak!B13</f>
        <v>Dr. Tranquilizer &amp; Sønner</v>
      </c>
      <c r="C13" s="18">
        <f t="shared" si="5"/>
        <v>250</v>
      </c>
      <c r="D13" s="19">
        <f t="shared" si="0"/>
        <v>1</v>
      </c>
      <c r="E13" s="107">
        <v>65</v>
      </c>
      <c r="F13" s="107">
        <v>80</v>
      </c>
      <c r="G13" s="107">
        <v>40</v>
      </c>
      <c r="H13" s="107">
        <v>38</v>
      </c>
      <c r="I13" s="107">
        <v>40</v>
      </c>
      <c r="J13" s="107">
        <v>131</v>
      </c>
      <c r="K13" s="107">
        <v>15</v>
      </c>
      <c r="L13" s="107">
        <v>25</v>
      </c>
      <c r="M13" s="107">
        <v>100</v>
      </c>
      <c r="N13" s="96">
        <f t="shared" si="6"/>
        <v>534</v>
      </c>
      <c r="O13" s="96">
        <v>18</v>
      </c>
      <c r="P13" s="110">
        <f t="shared" si="7"/>
        <v>630.12</v>
      </c>
      <c r="R13" s="104">
        <f t="shared" si="1"/>
        <v>1</v>
      </c>
      <c r="S13" s="104">
        <f t="shared" si="2"/>
        <v>11</v>
      </c>
      <c r="T13" s="104" t="str">
        <f t="shared" si="3"/>
        <v>Dr. Tranquilizer &amp; Sønner</v>
      </c>
      <c r="U13" s="102">
        <f t="shared" si="4"/>
        <v>250</v>
      </c>
    </row>
    <row r="14" spans="1:21" x14ac:dyDescent="0.2">
      <c r="A14" s="4">
        <f>Sjak!A14</f>
        <v>12</v>
      </c>
      <c r="B14" s="5" t="str">
        <f>Sjak!B14</f>
        <v>Lady</v>
      </c>
      <c r="C14" s="18">
        <f t="shared" si="5"/>
        <v>111</v>
      </c>
      <c r="D14" s="19">
        <f t="shared" si="0"/>
        <v>41</v>
      </c>
      <c r="E14" s="107">
        <v>17</v>
      </c>
      <c r="F14" s="107">
        <v>53</v>
      </c>
      <c r="G14" s="107">
        <v>15</v>
      </c>
      <c r="H14" s="107">
        <v>42</v>
      </c>
      <c r="I14" s="107">
        <v>20</v>
      </c>
      <c r="J14" s="107">
        <v>56</v>
      </c>
      <c r="K14" s="107">
        <v>10</v>
      </c>
      <c r="L14" s="107">
        <v>25</v>
      </c>
      <c r="M14" s="107">
        <v>33</v>
      </c>
      <c r="N14" s="96">
        <f t="shared" si="6"/>
        <v>271</v>
      </c>
      <c r="O14" s="96">
        <v>4</v>
      </c>
      <c r="P14" s="110">
        <f t="shared" si="7"/>
        <v>281.83999999999997</v>
      </c>
      <c r="R14" s="104">
        <f t="shared" si="1"/>
        <v>41</v>
      </c>
      <c r="S14" s="104">
        <f t="shared" si="2"/>
        <v>12</v>
      </c>
      <c r="T14" s="104" t="str">
        <f t="shared" si="3"/>
        <v>Lady</v>
      </c>
      <c r="U14" s="102">
        <f t="shared" si="4"/>
        <v>111</v>
      </c>
    </row>
    <row r="15" spans="1:21" x14ac:dyDescent="0.2">
      <c r="A15" s="4">
        <f>Sjak!A15</f>
        <v>13</v>
      </c>
      <c r="B15" s="5" t="str">
        <f>Sjak!B15</f>
        <v>Non_Refert</v>
      </c>
      <c r="C15" s="18">
        <f t="shared" si="5"/>
        <v>84</v>
      </c>
      <c r="D15" s="19">
        <f t="shared" si="0"/>
        <v>50</v>
      </c>
      <c r="E15" s="107">
        <v>23</v>
      </c>
      <c r="F15" s="107">
        <v>54</v>
      </c>
      <c r="G15" s="107">
        <v>26</v>
      </c>
      <c r="H15" s="107">
        <v>20</v>
      </c>
      <c r="I15" s="107">
        <v>19</v>
      </c>
      <c r="J15" s="107">
        <v>35</v>
      </c>
      <c r="K15" s="107">
        <v>7</v>
      </c>
      <c r="L15" s="107">
        <v>25</v>
      </c>
      <c r="M15" s="107">
        <v>5</v>
      </c>
      <c r="N15" s="96">
        <f t="shared" si="6"/>
        <v>214</v>
      </c>
      <c r="O15" s="96">
        <v>0</v>
      </c>
      <c r="P15" s="110">
        <f t="shared" si="7"/>
        <v>214</v>
      </c>
      <c r="R15" s="104">
        <f t="shared" si="1"/>
        <v>50</v>
      </c>
      <c r="S15" s="104">
        <f t="shared" si="2"/>
        <v>13</v>
      </c>
      <c r="T15" s="104" t="str">
        <f t="shared" si="3"/>
        <v>Non_Refert</v>
      </c>
      <c r="U15" s="102">
        <f t="shared" si="4"/>
        <v>84</v>
      </c>
    </row>
    <row r="16" spans="1:21" x14ac:dyDescent="0.2">
      <c r="A16" s="4">
        <f>Sjak!A16</f>
        <v>14</v>
      </c>
      <c r="B16" s="5" t="str">
        <f>Sjak!B16</f>
        <v>SSKK</v>
      </c>
      <c r="C16" s="18">
        <f t="shared" si="5"/>
        <v>155</v>
      </c>
      <c r="D16" s="19">
        <f t="shared" si="0"/>
        <v>11</v>
      </c>
      <c r="E16" s="107">
        <v>55</v>
      </c>
      <c r="F16" s="107">
        <v>50</v>
      </c>
      <c r="G16" s="107">
        <v>17</v>
      </c>
      <c r="H16" s="107">
        <v>26</v>
      </c>
      <c r="I16" s="107">
        <v>20</v>
      </c>
      <c r="J16" s="107">
        <v>114</v>
      </c>
      <c r="K16" s="107">
        <v>12</v>
      </c>
      <c r="L16" s="107">
        <v>25</v>
      </c>
      <c r="M16" s="107">
        <v>66</v>
      </c>
      <c r="N16" s="96">
        <f t="shared" si="6"/>
        <v>385</v>
      </c>
      <c r="O16" s="96">
        <v>2</v>
      </c>
      <c r="P16" s="110">
        <f t="shared" si="7"/>
        <v>392.7</v>
      </c>
      <c r="R16" s="104">
        <f t="shared" si="1"/>
        <v>11</v>
      </c>
      <c r="S16" s="104">
        <f t="shared" si="2"/>
        <v>14</v>
      </c>
      <c r="T16" s="104" t="str">
        <f t="shared" si="3"/>
        <v>SSKK</v>
      </c>
      <c r="U16" s="102">
        <f t="shared" si="4"/>
        <v>155</v>
      </c>
    </row>
    <row r="17" spans="1:21" x14ac:dyDescent="0.2">
      <c r="A17" s="4">
        <f>Sjak!A17</f>
        <v>15</v>
      </c>
      <c r="B17" s="5" t="str">
        <f>Sjak!B17</f>
        <v>Team Korinth (UDGÅET)</v>
      </c>
      <c r="C17" s="18">
        <f t="shared" si="5"/>
        <v>0</v>
      </c>
      <c r="D17" s="19">
        <f t="shared" si="0"/>
        <v>58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96">
        <f t="shared" si="6"/>
        <v>0</v>
      </c>
      <c r="O17" s="96">
        <v>0</v>
      </c>
      <c r="P17" s="110">
        <f t="shared" si="7"/>
        <v>0</v>
      </c>
      <c r="R17" s="104">
        <f t="shared" si="1"/>
        <v>58</v>
      </c>
      <c r="S17" s="104">
        <f t="shared" si="2"/>
        <v>15</v>
      </c>
      <c r="T17" s="104" t="str">
        <f t="shared" si="3"/>
        <v>Team Korinth (UDGÅET)</v>
      </c>
      <c r="U17" s="102">
        <f t="shared" si="4"/>
        <v>0</v>
      </c>
    </row>
    <row r="18" spans="1:21" x14ac:dyDescent="0.2">
      <c r="A18" s="4">
        <f>Sjak!A18</f>
        <v>16</v>
      </c>
      <c r="B18" s="5" t="str">
        <f>Sjak!B18</f>
        <v>Afrodites disciple</v>
      </c>
      <c r="C18" s="18">
        <f t="shared" si="5"/>
        <v>119</v>
      </c>
      <c r="D18" s="19">
        <f t="shared" si="0"/>
        <v>33</v>
      </c>
      <c r="E18" s="107">
        <v>52</v>
      </c>
      <c r="F18" s="107">
        <v>26</v>
      </c>
      <c r="G18" s="107">
        <v>24</v>
      </c>
      <c r="H18" s="107">
        <v>18</v>
      </c>
      <c r="I18" s="107">
        <v>19</v>
      </c>
      <c r="J18" s="107">
        <v>64</v>
      </c>
      <c r="K18" s="107">
        <v>9</v>
      </c>
      <c r="L18" s="107">
        <v>25</v>
      </c>
      <c r="M18" s="107">
        <v>63</v>
      </c>
      <c r="N18" s="96">
        <f t="shared" si="6"/>
        <v>300</v>
      </c>
      <c r="O18" s="96">
        <v>0</v>
      </c>
      <c r="P18" s="110">
        <f t="shared" si="7"/>
        <v>300</v>
      </c>
      <c r="R18" s="104">
        <f t="shared" si="1"/>
        <v>33</v>
      </c>
      <c r="S18" s="104">
        <f t="shared" si="2"/>
        <v>16</v>
      </c>
      <c r="T18" s="104" t="str">
        <f t="shared" si="3"/>
        <v>Afrodites disciple</v>
      </c>
      <c r="U18" s="102">
        <f t="shared" si="4"/>
        <v>119</v>
      </c>
    </row>
    <row r="19" spans="1:21" x14ac:dyDescent="0.2">
      <c r="A19" s="4">
        <f>Sjak!A19</f>
        <v>17</v>
      </c>
      <c r="B19" s="5" t="str">
        <f>Sjak!B19</f>
        <v>TOP</v>
      </c>
      <c r="C19" s="18">
        <f t="shared" si="5"/>
        <v>97</v>
      </c>
      <c r="D19" s="19">
        <f t="shared" si="0"/>
        <v>46</v>
      </c>
      <c r="E19" s="107">
        <v>45</v>
      </c>
      <c r="F19" s="107">
        <v>22</v>
      </c>
      <c r="G19" s="107">
        <v>15</v>
      </c>
      <c r="H19" s="107">
        <v>19</v>
      </c>
      <c r="I19" s="107">
        <v>20</v>
      </c>
      <c r="J19" s="107">
        <v>37</v>
      </c>
      <c r="K19" s="107">
        <v>7</v>
      </c>
      <c r="L19" s="107">
        <v>10</v>
      </c>
      <c r="M19" s="107">
        <v>70</v>
      </c>
      <c r="N19" s="96">
        <f t="shared" si="6"/>
        <v>245</v>
      </c>
      <c r="O19" s="96">
        <v>0</v>
      </c>
      <c r="P19" s="110">
        <f t="shared" si="7"/>
        <v>245</v>
      </c>
      <c r="R19" s="104">
        <f t="shared" si="1"/>
        <v>46</v>
      </c>
      <c r="S19" s="104">
        <f t="shared" si="2"/>
        <v>17</v>
      </c>
      <c r="T19" s="104" t="str">
        <f t="shared" si="3"/>
        <v>TOP</v>
      </c>
      <c r="U19" s="102">
        <f t="shared" si="4"/>
        <v>97</v>
      </c>
    </row>
    <row r="20" spans="1:21" x14ac:dyDescent="0.2">
      <c r="A20" s="4">
        <f>Sjak!A20</f>
        <v>18</v>
      </c>
      <c r="B20" s="5" t="str">
        <f>Sjak!B20</f>
        <v>Mig og Morten</v>
      </c>
      <c r="C20" s="18">
        <f t="shared" si="5"/>
        <v>134</v>
      </c>
      <c r="D20" s="19">
        <f t="shared" si="0"/>
        <v>25</v>
      </c>
      <c r="E20" s="107">
        <v>62</v>
      </c>
      <c r="F20" s="107">
        <v>39</v>
      </c>
      <c r="G20" s="107">
        <v>18</v>
      </c>
      <c r="H20" s="107">
        <v>28</v>
      </c>
      <c r="I20" s="107">
        <v>20</v>
      </c>
      <c r="J20" s="107">
        <v>67</v>
      </c>
      <c r="K20" s="107">
        <v>7</v>
      </c>
      <c r="L20" s="107">
        <v>25</v>
      </c>
      <c r="M20" s="107">
        <v>43</v>
      </c>
      <c r="N20" s="96">
        <f t="shared" si="6"/>
        <v>309</v>
      </c>
      <c r="O20" s="96">
        <v>10</v>
      </c>
      <c r="P20" s="110">
        <f t="shared" si="7"/>
        <v>339.9</v>
      </c>
      <c r="R20" s="104">
        <f t="shared" si="1"/>
        <v>25</v>
      </c>
      <c r="S20" s="104">
        <f t="shared" si="2"/>
        <v>18</v>
      </c>
      <c r="T20" s="104" t="str">
        <f t="shared" si="3"/>
        <v>Mig og Morten</v>
      </c>
      <c r="U20" s="102">
        <f t="shared" si="4"/>
        <v>134</v>
      </c>
    </row>
    <row r="21" spans="1:21" x14ac:dyDescent="0.2">
      <c r="A21" s="4">
        <f>Sjak!A21</f>
        <v>19</v>
      </c>
      <c r="B21" s="5" t="str">
        <f>Sjak!B21</f>
        <v>Mor Muuh</v>
      </c>
      <c r="C21" s="18">
        <f t="shared" si="5"/>
        <v>90</v>
      </c>
      <c r="D21" s="19">
        <f t="shared" si="0"/>
        <v>49</v>
      </c>
      <c r="E21" s="107">
        <v>13</v>
      </c>
      <c r="F21" s="107">
        <v>26</v>
      </c>
      <c r="G21" s="107">
        <v>12</v>
      </c>
      <c r="H21" s="107">
        <v>32</v>
      </c>
      <c r="I21" s="107">
        <v>40</v>
      </c>
      <c r="J21" s="107">
        <v>42</v>
      </c>
      <c r="K21" s="107">
        <v>12</v>
      </c>
      <c r="L21" s="107">
        <v>25</v>
      </c>
      <c r="M21" s="107">
        <v>20</v>
      </c>
      <c r="N21" s="96">
        <f t="shared" si="6"/>
        <v>222</v>
      </c>
      <c r="O21" s="96">
        <v>3</v>
      </c>
      <c r="P21" s="110">
        <f t="shared" si="7"/>
        <v>228.66</v>
      </c>
      <c r="R21" s="104">
        <f t="shared" si="1"/>
        <v>49</v>
      </c>
      <c r="S21" s="104">
        <f t="shared" si="2"/>
        <v>19</v>
      </c>
      <c r="T21" s="104" t="str">
        <f t="shared" si="3"/>
        <v>Mor Muuh</v>
      </c>
      <c r="U21" s="102">
        <f t="shared" si="4"/>
        <v>90</v>
      </c>
    </row>
    <row r="22" spans="1:21" x14ac:dyDescent="0.2">
      <c r="A22" s="4">
        <f>Sjak!A22</f>
        <v>20</v>
      </c>
      <c r="B22" s="5" t="str">
        <f>Sjak!B22</f>
        <v>Syncro</v>
      </c>
      <c r="C22" s="18">
        <f t="shared" si="5"/>
        <v>191</v>
      </c>
      <c r="D22" s="19">
        <f t="shared" si="0"/>
        <v>5</v>
      </c>
      <c r="E22" s="107">
        <v>30</v>
      </c>
      <c r="F22" s="107">
        <v>30</v>
      </c>
      <c r="G22" s="107">
        <v>15</v>
      </c>
      <c r="H22" s="107">
        <v>27</v>
      </c>
      <c r="I22" s="107">
        <v>34</v>
      </c>
      <c r="J22" s="107">
        <v>145</v>
      </c>
      <c r="K22" s="107">
        <v>25</v>
      </c>
      <c r="L22" s="107">
        <v>25</v>
      </c>
      <c r="M22" s="107">
        <v>92</v>
      </c>
      <c r="N22" s="96">
        <f t="shared" si="6"/>
        <v>423</v>
      </c>
      <c r="O22" s="96">
        <v>14</v>
      </c>
      <c r="P22" s="110">
        <f t="shared" si="7"/>
        <v>482.22</v>
      </c>
      <c r="R22" s="104">
        <f t="shared" si="1"/>
        <v>5</v>
      </c>
      <c r="S22" s="104">
        <f t="shared" si="2"/>
        <v>20</v>
      </c>
      <c r="T22" s="104" t="str">
        <f t="shared" si="3"/>
        <v>Syncro</v>
      </c>
      <c r="U22" s="102">
        <f t="shared" si="4"/>
        <v>191</v>
      </c>
    </row>
    <row r="23" spans="1:21" x14ac:dyDescent="0.2">
      <c r="A23" s="4">
        <f>Sjak!A23</f>
        <v>21</v>
      </c>
      <c r="B23" s="5" t="str">
        <f>Sjak!B23</f>
        <v>Familen Danmark</v>
      </c>
      <c r="C23" s="18">
        <f t="shared" si="5"/>
        <v>130</v>
      </c>
      <c r="D23" s="19">
        <f t="shared" si="0"/>
        <v>28</v>
      </c>
      <c r="E23" s="107">
        <v>16</v>
      </c>
      <c r="F23" s="107">
        <v>48</v>
      </c>
      <c r="G23" s="107">
        <v>36</v>
      </c>
      <c r="H23" s="107">
        <v>23</v>
      </c>
      <c r="I23" s="107">
        <v>21</v>
      </c>
      <c r="J23" s="107">
        <v>114</v>
      </c>
      <c r="K23" s="107">
        <v>15</v>
      </c>
      <c r="L23" s="107">
        <v>25</v>
      </c>
      <c r="M23" s="107">
        <v>27</v>
      </c>
      <c r="N23" s="96">
        <f t="shared" si="6"/>
        <v>325</v>
      </c>
      <c r="O23" s="96">
        <v>1</v>
      </c>
      <c r="P23" s="110">
        <f t="shared" si="7"/>
        <v>328.25</v>
      </c>
      <c r="R23" s="104">
        <f t="shared" si="1"/>
        <v>28</v>
      </c>
      <c r="S23" s="104">
        <f t="shared" si="2"/>
        <v>21</v>
      </c>
      <c r="T23" s="104" t="str">
        <f t="shared" si="3"/>
        <v>Familen Danmark</v>
      </c>
      <c r="U23" s="102">
        <f t="shared" si="4"/>
        <v>130</v>
      </c>
    </row>
    <row r="24" spans="1:21" x14ac:dyDescent="0.2">
      <c r="A24" s="4">
        <f>Sjak!A24</f>
        <v>22</v>
      </c>
      <c r="B24" s="5" t="str">
        <f>Sjak!B24</f>
        <v>Australopithecus</v>
      </c>
      <c r="C24" s="18">
        <f t="shared" si="5"/>
        <v>174</v>
      </c>
      <c r="D24" s="19">
        <f t="shared" si="0"/>
        <v>9</v>
      </c>
      <c r="E24" s="107">
        <v>80</v>
      </c>
      <c r="F24" s="107">
        <v>60</v>
      </c>
      <c r="G24" s="107">
        <v>25</v>
      </c>
      <c r="H24" s="107">
        <v>30</v>
      </c>
      <c r="I24" s="107">
        <v>31</v>
      </c>
      <c r="J24" s="107">
        <v>87</v>
      </c>
      <c r="K24" s="107">
        <v>15</v>
      </c>
      <c r="L24" s="107">
        <v>25</v>
      </c>
      <c r="M24" s="107">
        <v>33</v>
      </c>
      <c r="N24" s="96">
        <f t="shared" si="6"/>
        <v>386</v>
      </c>
      <c r="O24" s="96">
        <v>14</v>
      </c>
      <c r="P24" s="110">
        <f t="shared" si="7"/>
        <v>440.04</v>
      </c>
      <c r="R24" s="104">
        <f t="shared" si="1"/>
        <v>9</v>
      </c>
      <c r="S24" s="104">
        <f t="shared" si="2"/>
        <v>22</v>
      </c>
      <c r="T24" s="104" t="str">
        <f t="shared" si="3"/>
        <v>Australopithecus</v>
      </c>
      <c r="U24" s="102">
        <f t="shared" si="4"/>
        <v>174</v>
      </c>
    </row>
    <row r="25" spans="1:21" x14ac:dyDescent="0.2">
      <c r="A25" s="4">
        <f>Sjak!A25</f>
        <v>23</v>
      </c>
      <c r="B25" s="5" t="str">
        <f>Sjak!B25</f>
        <v>Nissebanden og Fynboen</v>
      </c>
      <c r="C25" s="18">
        <f t="shared" si="5"/>
        <v>136</v>
      </c>
      <c r="D25" s="19">
        <f t="shared" si="0"/>
        <v>24</v>
      </c>
      <c r="E25" s="107">
        <v>61</v>
      </c>
      <c r="F25" s="107">
        <v>42</v>
      </c>
      <c r="G25" s="107">
        <v>14</v>
      </c>
      <c r="H25" s="107">
        <v>14</v>
      </c>
      <c r="I25" s="107">
        <v>18</v>
      </c>
      <c r="J25" s="107">
        <v>137</v>
      </c>
      <c r="K25" s="107">
        <v>8</v>
      </c>
      <c r="L25" s="107">
        <v>25</v>
      </c>
      <c r="M25" s="107">
        <v>15</v>
      </c>
      <c r="N25" s="96">
        <f t="shared" si="6"/>
        <v>334</v>
      </c>
      <c r="O25" s="96">
        <v>3</v>
      </c>
      <c r="P25" s="110">
        <f t="shared" si="7"/>
        <v>344.02</v>
      </c>
      <c r="R25" s="104">
        <f t="shared" si="1"/>
        <v>24</v>
      </c>
      <c r="S25" s="104">
        <f t="shared" si="2"/>
        <v>23</v>
      </c>
      <c r="T25" s="104" t="str">
        <f t="shared" si="3"/>
        <v>Nissebanden og Fynboen</v>
      </c>
      <c r="U25" s="102">
        <f t="shared" si="4"/>
        <v>136</v>
      </c>
    </row>
    <row r="26" spans="1:21" x14ac:dyDescent="0.2">
      <c r="A26" s="4">
        <f>Sjak!A26</f>
        <v>24</v>
      </c>
      <c r="B26" s="5" t="str">
        <f>Sjak!B26</f>
        <v>Vibrio</v>
      </c>
      <c r="C26" s="18">
        <f t="shared" si="5"/>
        <v>186</v>
      </c>
      <c r="D26" s="19">
        <f t="shared" si="0"/>
        <v>8</v>
      </c>
      <c r="E26" s="107">
        <v>45</v>
      </c>
      <c r="F26" s="107">
        <v>75</v>
      </c>
      <c r="G26" s="107">
        <v>20</v>
      </c>
      <c r="H26" s="107">
        <v>20</v>
      </c>
      <c r="I26" s="107">
        <v>18</v>
      </c>
      <c r="J26" s="107">
        <v>130</v>
      </c>
      <c r="K26" s="107">
        <v>11</v>
      </c>
      <c r="L26" s="107">
        <v>25</v>
      </c>
      <c r="M26" s="107">
        <v>57</v>
      </c>
      <c r="N26" s="96">
        <f t="shared" si="6"/>
        <v>401</v>
      </c>
      <c r="O26" s="96">
        <v>17</v>
      </c>
      <c r="P26" s="110">
        <f t="shared" si="7"/>
        <v>469.17</v>
      </c>
      <c r="R26" s="104">
        <f t="shared" si="1"/>
        <v>8</v>
      </c>
      <c r="S26" s="104">
        <f t="shared" si="2"/>
        <v>24</v>
      </c>
      <c r="T26" s="104" t="str">
        <f t="shared" si="3"/>
        <v>Vibrio</v>
      </c>
      <c r="U26" s="102">
        <f t="shared" si="4"/>
        <v>186</v>
      </c>
    </row>
    <row r="27" spans="1:21" x14ac:dyDescent="0.2">
      <c r="A27" s="4">
        <f>Sjak!A27</f>
        <v>25</v>
      </c>
      <c r="B27" s="5" t="str">
        <f>Sjak!B27</f>
        <v>Klonalitakipe</v>
      </c>
      <c r="C27" s="18">
        <f t="shared" si="5"/>
        <v>132</v>
      </c>
      <c r="D27" s="19">
        <f t="shared" si="0"/>
        <v>27</v>
      </c>
      <c r="E27" s="107">
        <v>15</v>
      </c>
      <c r="F27" s="107">
        <v>72</v>
      </c>
      <c r="G27" s="107">
        <v>25</v>
      </c>
      <c r="H27" s="107">
        <v>10</v>
      </c>
      <c r="I27" s="107">
        <v>20</v>
      </c>
      <c r="J27" s="107">
        <v>88</v>
      </c>
      <c r="K27" s="107">
        <v>3</v>
      </c>
      <c r="L27" s="107">
        <v>23</v>
      </c>
      <c r="M27" s="107">
        <v>79</v>
      </c>
      <c r="N27" s="96">
        <f t="shared" si="6"/>
        <v>335</v>
      </c>
      <c r="O27" s="96">
        <v>0</v>
      </c>
      <c r="P27" s="110">
        <f t="shared" si="7"/>
        <v>335</v>
      </c>
      <c r="R27" s="104">
        <f t="shared" si="1"/>
        <v>27</v>
      </c>
      <c r="S27" s="104">
        <f t="shared" si="2"/>
        <v>25</v>
      </c>
      <c r="T27" s="104" t="str">
        <f t="shared" si="3"/>
        <v>Klonalitakipe</v>
      </c>
      <c r="U27" s="102">
        <f t="shared" si="4"/>
        <v>132</v>
      </c>
    </row>
    <row r="28" spans="1:21" x14ac:dyDescent="0.2">
      <c r="A28" s="4">
        <f>Sjak!A28</f>
        <v>26</v>
      </c>
      <c r="B28" s="5" t="str">
        <f>Sjak!B28</f>
        <v>GRIP</v>
      </c>
      <c r="C28" s="18">
        <f t="shared" si="5"/>
        <v>156</v>
      </c>
      <c r="D28" s="19">
        <f t="shared" si="0"/>
        <v>10</v>
      </c>
      <c r="E28" s="107">
        <v>64</v>
      </c>
      <c r="F28" s="107">
        <v>58</v>
      </c>
      <c r="G28" s="107">
        <v>36</v>
      </c>
      <c r="H28" s="107">
        <v>31</v>
      </c>
      <c r="I28" s="107">
        <v>20</v>
      </c>
      <c r="J28" s="107">
        <v>105</v>
      </c>
      <c r="K28" s="107">
        <v>10</v>
      </c>
      <c r="L28" s="107">
        <v>25</v>
      </c>
      <c r="M28" s="107">
        <v>22</v>
      </c>
      <c r="N28" s="96">
        <f t="shared" si="6"/>
        <v>371</v>
      </c>
      <c r="O28" s="96">
        <v>6</v>
      </c>
      <c r="P28" s="110">
        <f t="shared" si="7"/>
        <v>393.26</v>
      </c>
      <c r="R28" s="104">
        <f t="shared" si="1"/>
        <v>10</v>
      </c>
      <c r="S28" s="104">
        <f t="shared" si="2"/>
        <v>26</v>
      </c>
      <c r="T28" s="104" t="str">
        <f t="shared" si="3"/>
        <v>GRIP</v>
      </c>
      <c r="U28" s="102">
        <f t="shared" si="4"/>
        <v>156</v>
      </c>
    </row>
    <row r="29" spans="1:21" x14ac:dyDescent="0.2">
      <c r="A29" s="4">
        <f>Sjak!A29</f>
        <v>27</v>
      </c>
      <c r="B29" s="5" t="str">
        <f>Sjak!B29</f>
        <v>Erectus</v>
      </c>
      <c r="C29" s="18">
        <f t="shared" si="5"/>
        <v>190</v>
      </c>
      <c r="D29" s="19">
        <f t="shared" si="0"/>
        <v>6</v>
      </c>
      <c r="E29" s="107">
        <v>63</v>
      </c>
      <c r="F29" s="107">
        <v>62</v>
      </c>
      <c r="G29" s="107">
        <v>15</v>
      </c>
      <c r="H29" s="107">
        <v>50</v>
      </c>
      <c r="I29" s="107">
        <v>47</v>
      </c>
      <c r="J29" s="107">
        <v>101</v>
      </c>
      <c r="K29" s="107">
        <v>19</v>
      </c>
      <c r="L29" s="107">
        <v>25</v>
      </c>
      <c r="M29" s="107">
        <v>33</v>
      </c>
      <c r="N29" s="96">
        <f t="shared" si="6"/>
        <v>415</v>
      </c>
      <c r="O29" s="96">
        <v>16</v>
      </c>
      <c r="P29" s="110">
        <f t="shared" si="7"/>
        <v>481.4</v>
      </c>
      <c r="R29" s="104">
        <f t="shared" si="1"/>
        <v>6</v>
      </c>
      <c r="S29" s="104">
        <f t="shared" si="2"/>
        <v>27</v>
      </c>
      <c r="T29" s="104" t="str">
        <f t="shared" si="3"/>
        <v>Erectus</v>
      </c>
      <c r="U29" s="102">
        <f t="shared" si="4"/>
        <v>190</v>
      </c>
    </row>
    <row r="30" spans="1:21" x14ac:dyDescent="0.2">
      <c r="A30" s="4">
        <f>Sjak!A30</f>
        <v>28</v>
      </c>
      <c r="B30" s="5" t="str">
        <f>Sjak!B30</f>
        <v>Saiphsation</v>
      </c>
      <c r="C30" s="18">
        <f t="shared" si="5"/>
        <v>142</v>
      </c>
      <c r="D30" s="19">
        <f t="shared" si="0"/>
        <v>21</v>
      </c>
      <c r="E30" s="107">
        <v>52</v>
      </c>
      <c r="F30" s="107">
        <v>47</v>
      </c>
      <c r="G30" s="107">
        <v>22</v>
      </c>
      <c r="H30" s="107">
        <v>23</v>
      </c>
      <c r="I30" s="107">
        <v>20</v>
      </c>
      <c r="J30" s="107">
        <v>67</v>
      </c>
      <c r="K30" s="107">
        <v>7</v>
      </c>
      <c r="L30" s="107">
        <v>25</v>
      </c>
      <c r="M30" s="107">
        <v>50</v>
      </c>
      <c r="N30" s="96">
        <f t="shared" si="6"/>
        <v>313</v>
      </c>
      <c r="O30" s="96">
        <v>15</v>
      </c>
      <c r="P30" s="110">
        <f t="shared" si="7"/>
        <v>359.95</v>
      </c>
      <c r="R30" s="104">
        <f t="shared" si="1"/>
        <v>21</v>
      </c>
      <c r="S30" s="104">
        <f t="shared" si="2"/>
        <v>28</v>
      </c>
      <c r="T30" s="104" t="str">
        <f t="shared" si="3"/>
        <v>Saiphsation</v>
      </c>
      <c r="U30" s="102">
        <f t="shared" si="4"/>
        <v>142</v>
      </c>
    </row>
    <row r="31" spans="1:21" x14ac:dyDescent="0.2">
      <c r="A31" s="4">
        <f>Sjak!A31</f>
        <v>29</v>
      </c>
      <c r="B31" s="5" t="str">
        <f>Sjak!B31</f>
        <v>Skøjteprinsesserne</v>
      </c>
      <c r="C31" s="18">
        <f t="shared" si="5"/>
        <v>47</v>
      </c>
      <c r="D31" s="19">
        <f t="shared" si="0"/>
        <v>55</v>
      </c>
      <c r="E31" s="107">
        <v>1</v>
      </c>
      <c r="F31" s="107">
        <v>11</v>
      </c>
      <c r="G31" s="107">
        <v>2</v>
      </c>
      <c r="H31" s="107">
        <v>18</v>
      </c>
      <c r="I31" s="107">
        <v>26</v>
      </c>
      <c r="J31" s="107">
        <v>25</v>
      </c>
      <c r="K31" s="107">
        <v>0</v>
      </c>
      <c r="L31" s="107">
        <v>25</v>
      </c>
      <c r="M31" s="107">
        <v>2</v>
      </c>
      <c r="N31" s="96">
        <f t="shared" si="6"/>
        <v>110</v>
      </c>
      <c r="O31" s="96">
        <v>8</v>
      </c>
      <c r="P31" s="110">
        <f t="shared" si="7"/>
        <v>118.8</v>
      </c>
      <c r="R31" s="104">
        <f t="shared" si="1"/>
        <v>55</v>
      </c>
      <c r="S31" s="104">
        <f t="shared" si="2"/>
        <v>29</v>
      </c>
      <c r="T31" s="104" t="str">
        <f t="shared" si="3"/>
        <v>Skøjteprinsesserne</v>
      </c>
      <c r="U31" s="102">
        <f t="shared" si="4"/>
        <v>47</v>
      </c>
    </row>
    <row r="32" spans="1:21" x14ac:dyDescent="0.2">
      <c r="A32" s="4">
        <f>Sjak!A32</f>
        <v>30</v>
      </c>
      <c r="B32" s="5" t="str">
        <f>Sjak!B32</f>
        <v>Mandemarietoftgaard</v>
      </c>
      <c r="C32" s="18">
        <f t="shared" si="5"/>
        <v>97</v>
      </c>
      <c r="D32" s="19">
        <f t="shared" si="0"/>
        <v>46</v>
      </c>
      <c r="E32" s="107">
        <v>32</v>
      </c>
      <c r="F32" s="107">
        <v>26</v>
      </c>
      <c r="G32" s="107">
        <v>14</v>
      </c>
      <c r="H32" s="107">
        <v>10</v>
      </c>
      <c r="I32" s="107">
        <v>32</v>
      </c>
      <c r="J32" s="107">
        <v>50</v>
      </c>
      <c r="K32" s="107">
        <v>20</v>
      </c>
      <c r="L32" s="107">
        <v>20</v>
      </c>
      <c r="M32" s="107">
        <v>42</v>
      </c>
      <c r="N32" s="96">
        <f t="shared" si="6"/>
        <v>246</v>
      </c>
      <c r="O32" s="96">
        <v>0</v>
      </c>
      <c r="P32" s="110">
        <f t="shared" si="7"/>
        <v>246</v>
      </c>
      <c r="R32" s="104">
        <f t="shared" si="1"/>
        <v>46</v>
      </c>
      <c r="S32" s="104">
        <f t="shared" si="2"/>
        <v>30</v>
      </c>
      <c r="T32" s="104" t="str">
        <f t="shared" si="3"/>
        <v>Mandemarietoftgaard</v>
      </c>
      <c r="U32" s="102">
        <f t="shared" si="4"/>
        <v>97</v>
      </c>
    </row>
    <row r="33" spans="1:21" x14ac:dyDescent="0.2">
      <c r="A33" s="4">
        <f>Sjak!A33</f>
        <v>31</v>
      </c>
      <c r="B33" s="5" t="str">
        <f>Sjak!B33</f>
        <v>KÜHL</v>
      </c>
      <c r="C33" s="18">
        <f t="shared" si="5"/>
        <v>151</v>
      </c>
      <c r="D33" s="19">
        <f t="shared" si="0"/>
        <v>15</v>
      </c>
      <c r="E33" s="107">
        <v>73</v>
      </c>
      <c r="F33" s="107">
        <v>44</v>
      </c>
      <c r="G33" s="107">
        <v>14</v>
      </c>
      <c r="H33" s="107">
        <v>27</v>
      </c>
      <c r="I33" s="107">
        <v>40</v>
      </c>
      <c r="J33" s="107">
        <v>110</v>
      </c>
      <c r="K33" s="107">
        <v>12</v>
      </c>
      <c r="L33" s="107">
        <v>25</v>
      </c>
      <c r="M33" s="107">
        <v>33</v>
      </c>
      <c r="N33" s="96">
        <f t="shared" si="6"/>
        <v>378</v>
      </c>
      <c r="O33" s="96">
        <v>1</v>
      </c>
      <c r="P33" s="110">
        <f t="shared" si="7"/>
        <v>381.78</v>
      </c>
      <c r="R33" s="104">
        <f t="shared" si="1"/>
        <v>15</v>
      </c>
      <c r="S33" s="104">
        <f t="shared" si="2"/>
        <v>31</v>
      </c>
      <c r="T33" s="104" t="str">
        <f t="shared" si="3"/>
        <v>KÜHL</v>
      </c>
      <c r="U33" s="102">
        <f t="shared" si="4"/>
        <v>151</v>
      </c>
    </row>
    <row r="34" spans="1:21" x14ac:dyDescent="0.2">
      <c r="A34" s="4">
        <f>Sjak!A34</f>
        <v>32</v>
      </c>
      <c r="B34" s="5" t="str">
        <f>Sjak!B34</f>
        <v>RAR</v>
      </c>
      <c r="C34" s="18">
        <f t="shared" si="5"/>
        <v>111</v>
      </c>
      <c r="D34" s="19">
        <f t="shared" si="0"/>
        <v>41</v>
      </c>
      <c r="E34" s="107">
        <v>32</v>
      </c>
      <c r="F34" s="107">
        <v>25</v>
      </c>
      <c r="G34" s="107">
        <v>15</v>
      </c>
      <c r="H34" s="107">
        <v>23</v>
      </c>
      <c r="I34" s="107">
        <v>18</v>
      </c>
      <c r="J34" s="107">
        <v>54</v>
      </c>
      <c r="K34" s="107">
        <v>11</v>
      </c>
      <c r="L34" s="107">
        <v>20</v>
      </c>
      <c r="M34" s="107">
        <v>75</v>
      </c>
      <c r="N34" s="96">
        <f t="shared" si="6"/>
        <v>273</v>
      </c>
      <c r="O34" s="96">
        <v>3</v>
      </c>
      <c r="P34" s="110">
        <f t="shared" si="7"/>
        <v>281.19</v>
      </c>
      <c r="R34" s="104">
        <f t="shared" si="1"/>
        <v>41</v>
      </c>
      <c r="S34" s="104">
        <f t="shared" si="2"/>
        <v>32</v>
      </c>
      <c r="T34" s="104" t="str">
        <f t="shared" si="3"/>
        <v>RAR</v>
      </c>
      <c r="U34" s="102">
        <f t="shared" si="4"/>
        <v>111</v>
      </c>
    </row>
    <row r="35" spans="1:21" x14ac:dyDescent="0.2">
      <c r="A35" s="4">
        <f>Sjak!A35</f>
        <v>33</v>
      </c>
      <c r="B35" s="5" t="str">
        <f>Sjak!B35</f>
        <v>CK 2.0</v>
      </c>
      <c r="C35" s="18">
        <f t="shared" si="5"/>
        <v>115</v>
      </c>
      <c r="D35" s="19">
        <f t="shared" ref="D35:D66" si="8">RANK(C35,C$3:C$60)</f>
        <v>40</v>
      </c>
      <c r="E35" s="107">
        <v>80</v>
      </c>
      <c r="F35" s="107">
        <v>60</v>
      </c>
      <c r="G35" s="107">
        <v>25</v>
      </c>
      <c r="H35" s="107">
        <v>24</v>
      </c>
      <c r="I35" s="107">
        <v>10</v>
      </c>
      <c r="J35" s="107">
        <v>40</v>
      </c>
      <c r="K35" s="107">
        <v>11</v>
      </c>
      <c r="L35" s="107">
        <v>18</v>
      </c>
      <c r="M35" s="107">
        <v>22</v>
      </c>
      <c r="N35" s="96">
        <f t="shared" si="6"/>
        <v>290</v>
      </c>
      <c r="O35" s="96">
        <v>0</v>
      </c>
      <c r="P35" s="110">
        <f t="shared" si="7"/>
        <v>290</v>
      </c>
      <c r="R35" s="104">
        <f t="shared" ref="R35:R60" si="9">D35</f>
        <v>40</v>
      </c>
      <c r="S35" s="104">
        <f t="shared" ref="S35:S60" si="10">A35</f>
        <v>33</v>
      </c>
      <c r="T35" s="104" t="str">
        <f t="shared" ref="T35:T60" si="11">B35</f>
        <v>CK 2.0</v>
      </c>
      <c r="U35" s="102">
        <f t="shared" ref="U35:U60" si="12">C35</f>
        <v>115</v>
      </c>
    </row>
    <row r="36" spans="1:21" x14ac:dyDescent="0.2">
      <c r="A36" s="4">
        <f>Sjak!A36</f>
        <v>34</v>
      </c>
      <c r="B36" s="5" t="str">
        <f>Sjak!B36</f>
        <v>Skjoldmøerne</v>
      </c>
      <c r="C36" s="18">
        <f t="shared" si="5"/>
        <v>84</v>
      </c>
      <c r="D36" s="19">
        <f t="shared" si="8"/>
        <v>50</v>
      </c>
      <c r="E36" s="107">
        <v>22</v>
      </c>
      <c r="F36" s="107">
        <v>17</v>
      </c>
      <c r="G36" s="107">
        <v>12</v>
      </c>
      <c r="H36" s="107">
        <v>20</v>
      </c>
      <c r="I36" s="107">
        <v>19</v>
      </c>
      <c r="J36" s="107">
        <v>44</v>
      </c>
      <c r="K36" s="107">
        <v>11</v>
      </c>
      <c r="L36" s="107">
        <v>17</v>
      </c>
      <c r="M36" s="107">
        <v>40</v>
      </c>
      <c r="N36" s="96">
        <f t="shared" si="6"/>
        <v>202</v>
      </c>
      <c r="O36" s="96">
        <v>6</v>
      </c>
      <c r="P36" s="110">
        <f t="shared" si="7"/>
        <v>214.12</v>
      </c>
      <c r="R36" s="104">
        <f t="shared" si="9"/>
        <v>50</v>
      </c>
      <c r="S36" s="104">
        <f t="shared" si="10"/>
        <v>34</v>
      </c>
      <c r="T36" s="104" t="str">
        <f t="shared" si="11"/>
        <v>Skjoldmøerne</v>
      </c>
      <c r="U36" s="102">
        <f t="shared" si="12"/>
        <v>84</v>
      </c>
    </row>
    <row r="37" spans="1:21" x14ac:dyDescent="0.2">
      <c r="A37" s="4">
        <f>Sjak!A37</f>
        <v>35</v>
      </c>
      <c r="B37" s="5" t="str">
        <f>Sjak!B37</f>
        <v>Gimekön (2 PRS)</v>
      </c>
      <c r="C37" s="18">
        <f t="shared" si="5"/>
        <v>38</v>
      </c>
      <c r="D37" s="19">
        <f t="shared" si="8"/>
        <v>56</v>
      </c>
      <c r="E37" s="107">
        <v>30</v>
      </c>
      <c r="F37" s="107">
        <v>30</v>
      </c>
      <c r="G37" s="107">
        <v>10</v>
      </c>
      <c r="H37" s="107">
        <v>8</v>
      </c>
      <c r="I37" s="107">
        <v>20</v>
      </c>
      <c r="J37" s="107">
        <v>0</v>
      </c>
      <c r="K37" s="107">
        <v>0</v>
      </c>
      <c r="L37" s="107">
        <v>0</v>
      </c>
      <c r="M37" s="107">
        <v>0</v>
      </c>
      <c r="N37" s="96">
        <f t="shared" si="6"/>
        <v>98</v>
      </c>
      <c r="O37" s="96">
        <v>0</v>
      </c>
      <c r="P37" s="110">
        <f t="shared" si="7"/>
        <v>98</v>
      </c>
      <c r="R37" s="104">
        <f t="shared" si="9"/>
        <v>56</v>
      </c>
      <c r="S37" s="104">
        <f t="shared" si="10"/>
        <v>35</v>
      </c>
      <c r="T37" s="104" t="str">
        <f t="shared" si="11"/>
        <v>Gimekön (2 PRS)</v>
      </c>
      <c r="U37" s="102">
        <f t="shared" si="12"/>
        <v>38</v>
      </c>
    </row>
    <row r="38" spans="1:21" x14ac:dyDescent="0.2">
      <c r="A38" s="4">
        <f>Sjak!A38</f>
        <v>36</v>
      </c>
      <c r="B38" s="5" t="str">
        <f>Sjak!B38</f>
        <v>Sjak Najs Majs</v>
      </c>
      <c r="C38" s="18">
        <f t="shared" si="5"/>
        <v>93</v>
      </c>
      <c r="D38" s="19">
        <f t="shared" si="8"/>
        <v>48</v>
      </c>
      <c r="E38" s="107">
        <v>52</v>
      </c>
      <c r="F38" s="107">
        <v>24</v>
      </c>
      <c r="G38" s="107">
        <v>8</v>
      </c>
      <c r="H38" s="107">
        <v>17</v>
      </c>
      <c r="I38" s="107">
        <v>19</v>
      </c>
      <c r="J38" s="107">
        <v>47</v>
      </c>
      <c r="K38" s="107">
        <v>9</v>
      </c>
      <c r="L38" s="107">
        <v>25</v>
      </c>
      <c r="M38" s="107">
        <v>22</v>
      </c>
      <c r="N38" s="96">
        <f t="shared" si="6"/>
        <v>223</v>
      </c>
      <c r="O38" s="96">
        <v>6</v>
      </c>
      <c r="P38" s="110">
        <f t="shared" si="7"/>
        <v>236.38</v>
      </c>
      <c r="R38" s="104">
        <f t="shared" si="9"/>
        <v>48</v>
      </c>
      <c r="S38" s="104">
        <f t="shared" si="10"/>
        <v>36</v>
      </c>
      <c r="T38" s="104" t="str">
        <f t="shared" si="11"/>
        <v>Sjak Najs Majs</v>
      </c>
      <c r="U38" s="102">
        <f t="shared" si="12"/>
        <v>93</v>
      </c>
    </row>
    <row r="39" spans="1:21" x14ac:dyDescent="0.2">
      <c r="A39" s="4">
        <f>Sjak!A39</f>
        <v>37</v>
      </c>
      <c r="B39" s="5" t="str">
        <f>Sjak!B39</f>
        <v>TjuBANG!</v>
      </c>
      <c r="C39" s="18">
        <f t="shared" si="5"/>
        <v>145</v>
      </c>
      <c r="D39" s="19">
        <f t="shared" si="8"/>
        <v>18</v>
      </c>
      <c r="E39" s="107">
        <v>70</v>
      </c>
      <c r="F39" s="107">
        <v>62</v>
      </c>
      <c r="G39" s="107">
        <v>15</v>
      </c>
      <c r="H39" s="107">
        <v>10</v>
      </c>
      <c r="I39" s="107">
        <v>23</v>
      </c>
      <c r="J39" s="107">
        <v>74</v>
      </c>
      <c r="K39" s="107">
        <v>18</v>
      </c>
      <c r="L39" s="107">
        <v>25</v>
      </c>
      <c r="M39" s="107">
        <v>60</v>
      </c>
      <c r="N39" s="96">
        <f t="shared" si="6"/>
        <v>357</v>
      </c>
      <c r="O39" s="96">
        <v>3</v>
      </c>
      <c r="P39" s="110">
        <f t="shared" si="7"/>
        <v>367.71</v>
      </c>
      <c r="R39" s="104">
        <f t="shared" si="9"/>
        <v>18</v>
      </c>
      <c r="S39" s="104">
        <f t="shared" si="10"/>
        <v>37</v>
      </c>
      <c r="T39" s="104" t="str">
        <f t="shared" si="11"/>
        <v>TjuBANG!</v>
      </c>
      <c r="U39" s="102">
        <f t="shared" si="12"/>
        <v>145</v>
      </c>
    </row>
    <row r="40" spans="1:21" x14ac:dyDescent="0.2">
      <c r="A40" s="4">
        <f>Sjak!A40</f>
        <v>38</v>
      </c>
      <c r="B40" s="5" t="str">
        <f>Sjak!B40</f>
        <v>Randers skulderen med basarm</v>
      </c>
      <c r="C40" s="18">
        <f t="shared" si="5"/>
        <v>127</v>
      </c>
      <c r="D40" s="19">
        <f t="shared" si="8"/>
        <v>29</v>
      </c>
      <c r="E40" s="107">
        <v>50</v>
      </c>
      <c r="F40" s="107">
        <v>36</v>
      </c>
      <c r="G40" s="107">
        <v>14</v>
      </c>
      <c r="H40" s="107">
        <v>26</v>
      </c>
      <c r="I40" s="107">
        <v>21</v>
      </c>
      <c r="J40" s="107">
        <v>119</v>
      </c>
      <c r="K40" s="107">
        <v>7</v>
      </c>
      <c r="L40" s="107">
        <v>10</v>
      </c>
      <c r="M40" s="107">
        <v>38</v>
      </c>
      <c r="N40" s="96">
        <f t="shared" si="6"/>
        <v>321</v>
      </c>
      <c r="O40" s="96">
        <v>0</v>
      </c>
      <c r="P40" s="110">
        <f t="shared" si="7"/>
        <v>321</v>
      </c>
      <c r="R40" s="104">
        <f t="shared" si="9"/>
        <v>29</v>
      </c>
      <c r="S40" s="104">
        <f t="shared" si="10"/>
        <v>38</v>
      </c>
      <c r="T40" s="104" t="str">
        <f t="shared" si="11"/>
        <v>Randers skulderen med basarm</v>
      </c>
      <c r="U40" s="102">
        <f t="shared" si="12"/>
        <v>127</v>
      </c>
    </row>
    <row r="41" spans="1:21" x14ac:dyDescent="0.2">
      <c r="A41" s="4">
        <f>Sjak!A41</f>
        <v>39</v>
      </c>
      <c r="B41" s="5" t="str">
        <f>Sjak!B41</f>
        <v>A!</v>
      </c>
      <c r="C41" s="18">
        <f t="shared" si="5"/>
        <v>213</v>
      </c>
      <c r="D41" s="19">
        <f t="shared" si="8"/>
        <v>2</v>
      </c>
      <c r="E41" s="107">
        <v>60</v>
      </c>
      <c r="F41" s="107">
        <v>55</v>
      </c>
      <c r="G41" s="107">
        <v>30</v>
      </c>
      <c r="H41" s="107">
        <v>27</v>
      </c>
      <c r="I41" s="107">
        <v>12</v>
      </c>
      <c r="J41" s="107">
        <v>148</v>
      </c>
      <c r="K41" s="107">
        <v>17</v>
      </c>
      <c r="L41" s="107">
        <v>25</v>
      </c>
      <c r="M41" s="107">
        <v>75</v>
      </c>
      <c r="N41" s="96">
        <f t="shared" si="6"/>
        <v>449</v>
      </c>
      <c r="O41" s="96">
        <v>20</v>
      </c>
      <c r="P41" s="110">
        <f t="shared" si="7"/>
        <v>538.79999999999995</v>
      </c>
      <c r="R41" s="104">
        <f t="shared" si="9"/>
        <v>2</v>
      </c>
      <c r="S41" s="104">
        <f t="shared" si="10"/>
        <v>39</v>
      </c>
      <c r="T41" s="104" t="str">
        <f t="shared" si="11"/>
        <v>A!</v>
      </c>
      <c r="U41" s="102">
        <f t="shared" si="12"/>
        <v>213</v>
      </c>
    </row>
    <row r="42" spans="1:21" x14ac:dyDescent="0.2">
      <c r="A42" s="4">
        <f>Sjak!A42</f>
        <v>40</v>
      </c>
      <c r="B42" s="5" t="str">
        <f>Sjak!B42</f>
        <v>CK Hotness</v>
      </c>
      <c r="C42" s="18">
        <f t="shared" si="5"/>
        <v>124</v>
      </c>
      <c r="D42" s="19">
        <f t="shared" si="8"/>
        <v>31</v>
      </c>
      <c r="E42" s="107">
        <v>52</v>
      </c>
      <c r="F42" s="107">
        <v>40</v>
      </c>
      <c r="G42" s="107">
        <v>27</v>
      </c>
      <c r="H42" s="107">
        <v>14</v>
      </c>
      <c r="I42" s="107">
        <v>8</v>
      </c>
      <c r="J42" s="107">
        <v>102</v>
      </c>
      <c r="K42" s="107">
        <v>7</v>
      </c>
      <c r="L42" s="107">
        <v>20</v>
      </c>
      <c r="M42" s="107">
        <v>43</v>
      </c>
      <c r="N42" s="96">
        <f t="shared" si="6"/>
        <v>313</v>
      </c>
      <c r="O42" s="96">
        <v>0</v>
      </c>
      <c r="P42" s="110">
        <f t="shared" si="7"/>
        <v>313</v>
      </c>
      <c r="R42" s="104">
        <f t="shared" si="9"/>
        <v>31</v>
      </c>
      <c r="S42" s="104">
        <f t="shared" si="10"/>
        <v>40</v>
      </c>
      <c r="T42" s="104" t="str">
        <f t="shared" si="11"/>
        <v>CK Hotness</v>
      </c>
      <c r="U42" s="102">
        <f t="shared" si="12"/>
        <v>124</v>
      </c>
    </row>
    <row r="43" spans="1:21" x14ac:dyDescent="0.2">
      <c r="A43" s="4">
        <f>Sjak!A43</f>
        <v>41</v>
      </c>
      <c r="B43" s="5" t="str">
        <f>Sjak!B43</f>
        <v>Federation des Scouts</v>
      </c>
      <c r="C43" s="18">
        <f t="shared" si="5"/>
        <v>134</v>
      </c>
      <c r="D43" s="19">
        <f t="shared" si="8"/>
        <v>25</v>
      </c>
      <c r="E43" s="107">
        <v>47</v>
      </c>
      <c r="F43" s="107">
        <v>40</v>
      </c>
      <c r="G43" s="107">
        <v>20</v>
      </c>
      <c r="H43" s="107">
        <v>17</v>
      </c>
      <c r="I43" s="107">
        <v>16</v>
      </c>
      <c r="J43" s="107">
        <v>87</v>
      </c>
      <c r="K43" s="107">
        <v>18</v>
      </c>
      <c r="L43" s="107">
        <v>25</v>
      </c>
      <c r="M43" s="107">
        <v>66</v>
      </c>
      <c r="N43" s="96">
        <f t="shared" si="6"/>
        <v>336</v>
      </c>
      <c r="O43" s="96">
        <v>1</v>
      </c>
      <c r="P43" s="110">
        <f t="shared" si="7"/>
        <v>339.36</v>
      </c>
      <c r="R43" s="104">
        <f t="shared" si="9"/>
        <v>25</v>
      </c>
      <c r="S43" s="104">
        <f t="shared" si="10"/>
        <v>41</v>
      </c>
      <c r="T43" s="104" t="str">
        <f t="shared" si="11"/>
        <v>Federation des Scouts</v>
      </c>
      <c r="U43" s="102">
        <f t="shared" si="12"/>
        <v>134</v>
      </c>
    </row>
    <row r="44" spans="1:21" x14ac:dyDescent="0.2">
      <c r="A44" s="4">
        <f>Sjak!A44</f>
        <v>42</v>
      </c>
      <c r="B44" s="5" t="str">
        <f>Sjak!B44</f>
        <v>100 gram ris</v>
      </c>
      <c r="C44" s="18">
        <f t="shared" si="5"/>
        <v>192</v>
      </c>
      <c r="D44" s="19">
        <f t="shared" si="8"/>
        <v>4</v>
      </c>
      <c r="E44" s="107">
        <v>52</v>
      </c>
      <c r="F44" s="107">
        <v>33</v>
      </c>
      <c r="G44" s="107">
        <v>11</v>
      </c>
      <c r="H44" s="107">
        <v>25</v>
      </c>
      <c r="I44" s="107">
        <v>39</v>
      </c>
      <c r="J44" s="107">
        <v>137</v>
      </c>
      <c r="K44" s="107">
        <v>11</v>
      </c>
      <c r="L44" s="107">
        <v>25</v>
      </c>
      <c r="M44" s="107">
        <v>82</v>
      </c>
      <c r="N44" s="96">
        <f t="shared" si="6"/>
        <v>415</v>
      </c>
      <c r="O44" s="96">
        <v>17</v>
      </c>
      <c r="P44" s="110">
        <f t="shared" si="7"/>
        <v>485.55</v>
      </c>
      <c r="R44" s="104">
        <f t="shared" si="9"/>
        <v>4</v>
      </c>
      <c r="S44" s="104">
        <f t="shared" si="10"/>
        <v>42</v>
      </c>
      <c r="T44" s="104" t="str">
        <f t="shared" si="11"/>
        <v>100 gram ris</v>
      </c>
      <c r="U44" s="102">
        <f t="shared" si="12"/>
        <v>192</v>
      </c>
    </row>
    <row r="45" spans="1:21" x14ac:dyDescent="0.2">
      <c r="A45" s="4">
        <f>Sjak!A45</f>
        <v>43</v>
      </c>
      <c r="B45" s="5" t="str">
        <f>Sjak!B45</f>
        <v>Jonas Molly</v>
      </c>
      <c r="C45" s="18">
        <f t="shared" si="5"/>
        <v>118</v>
      </c>
      <c r="D45" s="19">
        <f t="shared" si="8"/>
        <v>36</v>
      </c>
      <c r="E45" s="107">
        <v>71</v>
      </c>
      <c r="F45" s="107">
        <v>35</v>
      </c>
      <c r="G45" s="107">
        <v>20</v>
      </c>
      <c r="H45" s="107">
        <v>19</v>
      </c>
      <c r="I45" s="107">
        <v>20</v>
      </c>
      <c r="J45" s="107">
        <v>37</v>
      </c>
      <c r="K45" s="107">
        <v>17</v>
      </c>
      <c r="L45" s="107">
        <v>10</v>
      </c>
      <c r="M45" s="107">
        <v>70</v>
      </c>
      <c r="N45" s="96">
        <f t="shared" si="6"/>
        <v>299</v>
      </c>
      <c r="O45" s="96">
        <v>0</v>
      </c>
      <c r="P45" s="110">
        <f t="shared" si="7"/>
        <v>299</v>
      </c>
      <c r="R45" s="104">
        <f t="shared" si="9"/>
        <v>36</v>
      </c>
      <c r="S45" s="104">
        <f t="shared" si="10"/>
        <v>43</v>
      </c>
      <c r="T45" s="104" t="str">
        <f t="shared" si="11"/>
        <v>Jonas Molly</v>
      </c>
      <c r="U45" s="102">
        <f t="shared" si="12"/>
        <v>118</v>
      </c>
    </row>
    <row r="46" spans="1:21" x14ac:dyDescent="0.2">
      <c r="A46" s="4">
        <f>Sjak!A46</f>
        <v>44</v>
      </c>
      <c r="B46" s="5" t="str">
        <f>Sjak!B46</f>
        <v>Team SmartIEnFart!</v>
      </c>
      <c r="C46" s="18">
        <f t="shared" si="5"/>
        <v>118</v>
      </c>
      <c r="D46" s="19">
        <f t="shared" si="8"/>
        <v>36</v>
      </c>
      <c r="E46" s="107">
        <v>5</v>
      </c>
      <c r="F46" s="107">
        <v>60</v>
      </c>
      <c r="G46" s="107">
        <v>28</v>
      </c>
      <c r="H46" s="107">
        <v>24</v>
      </c>
      <c r="I46" s="107">
        <v>38</v>
      </c>
      <c r="J46" s="107">
        <v>68</v>
      </c>
      <c r="K46" s="107">
        <v>8</v>
      </c>
      <c r="L46" s="107">
        <v>25</v>
      </c>
      <c r="M46" s="107">
        <v>43</v>
      </c>
      <c r="N46" s="96">
        <f t="shared" si="6"/>
        <v>299</v>
      </c>
      <c r="O46" s="96">
        <v>0</v>
      </c>
      <c r="P46" s="110">
        <f t="shared" si="7"/>
        <v>299</v>
      </c>
      <c r="R46" s="104">
        <f t="shared" si="9"/>
        <v>36</v>
      </c>
      <c r="S46" s="104">
        <f t="shared" si="10"/>
        <v>44</v>
      </c>
      <c r="T46" s="104" t="str">
        <f t="shared" si="11"/>
        <v>Team SmartIEnFart!</v>
      </c>
      <c r="U46" s="102">
        <f t="shared" si="12"/>
        <v>118</v>
      </c>
    </row>
    <row r="47" spans="1:21" x14ac:dyDescent="0.2">
      <c r="A47" s="4">
        <f>Sjak!A47</f>
        <v>45</v>
      </c>
      <c r="B47" s="5" t="str">
        <f>Sjak!B47</f>
        <v>MacPherson Family</v>
      </c>
      <c r="C47" s="18">
        <f t="shared" si="5"/>
        <v>155</v>
      </c>
      <c r="D47" s="19">
        <f t="shared" si="8"/>
        <v>11</v>
      </c>
      <c r="E47" s="107">
        <v>50</v>
      </c>
      <c r="F47" s="107">
        <v>50</v>
      </c>
      <c r="G47" s="107">
        <v>25</v>
      </c>
      <c r="H47" s="107">
        <v>34</v>
      </c>
      <c r="I47" s="107">
        <v>48</v>
      </c>
      <c r="J47" s="107">
        <v>100</v>
      </c>
      <c r="K47" s="107">
        <v>11</v>
      </c>
      <c r="L47" s="107">
        <v>25</v>
      </c>
      <c r="M47" s="107">
        <v>38</v>
      </c>
      <c r="N47" s="96">
        <f t="shared" si="6"/>
        <v>381</v>
      </c>
      <c r="O47" s="96">
        <v>3</v>
      </c>
      <c r="P47" s="110">
        <f t="shared" si="7"/>
        <v>392.43</v>
      </c>
      <c r="R47" s="104">
        <f t="shared" si="9"/>
        <v>11</v>
      </c>
      <c r="S47" s="104">
        <f t="shared" si="10"/>
        <v>45</v>
      </c>
      <c r="T47" s="104" t="str">
        <f t="shared" si="11"/>
        <v>MacPherson Family</v>
      </c>
      <c r="U47" s="102">
        <f t="shared" si="12"/>
        <v>155</v>
      </c>
    </row>
    <row r="48" spans="1:21" x14ac:dyDescent="0.2">
      <c r="A48" s="4">
        <f>Sjak!A48</f>
        <v>46</v>
      </c>
      <c r="B48" s="5" t="str">
        <f>Sjak!B48</f>
        <v>Team Awesome</v>
      </c>
      <c r="C48" s="18">
        <f t="shared" si="5"/>
        <v>118</v>
      </c>
      <c r="D48" s="19">
        <f t="shared" si="8"/>
        <v>36</v>
      </c>
      <c r="E48" s="107">
        <v>68</v>
      </c>
      <c r="F48" s="107">
        <v>35</v>
      </c>
      <c r="G48" s="107">
        <v>15</v>
      </c>
      <c r="H48" s="107">
        <v>25</v>
      </c>
      <c r="I48" s="107">
        <v>20</v>
      </c>
      <c r="J48" s="107">
        <v>40</v>
      </c>
      <c r="K48" s="107">
        <v>8</v>
      </c>
      <c r="L48" s="107">
        <v>25</v>
      </c>
      <c r="M48" s="107">
        <v>40</v>
      </c>
      <c r="N48" s="96">
        <f t="shared" si="6"/>
        <v>276</v>
      </c>
      <c r="O48" s="96">
        <v>8</v>
      </c>
      <c r="P48" s="110">
        <f t="shared" si="7"/>
        <v>298.08</v>
      </c>
      <c r="R48" s="104">
        <f t="shared" si="9"/>
        <v>36</v>
      </c>
      <c r="S48" s="104">
        <f t="shared" si="10"/>
        <v>46</v>
      </c>
      <c r="T48" s="104" t="str">
        <f t="shared" si="11"/>
        <v>Team Awesome</v>
      </c>
      <c r="U48" s="102">
        <f t="shared" si="12"/>
        <v>118</v>
      </c>
    </row>
    <row r="49" spans="1:21" x14ac:dyDescent="0.2">
      <c r="A49" s="4">
        <f>Sjak!A49</f>
        <v>47</v>
      </c>
      <c r="B49" s="5" t="str">
        <f>Sjak!B49</f>
        <v>Sailors of the south</v>
      </c>
      <c r="C49" s="18">
        <f t="shared" si="5"/>
        <v>145</v>
      </c>
      <c r="D49" s="19">
        <f t="shared" si="8"/>
        <v>18</v>
      </c>
      <c r="E49" s="107">
        <v>80</v>
      </c>
      <c r="F49" s="107">
        <v>60</v>
      </c>
      <c r="G49" s="107">
        <v>17</v>
      </c>
      <c r="H49" s="107">
        <v>22</v>
      </c>
      <c r="I49" s="107">
        <v>44</v>
      </c>
      <c r="J49" s="107">
        <v>71</v>
      </c>
      <c r="K49" s="107">
        <v>10</v>
      </c>
      <c r="L49" s="107">
        <v>25</v>
      </c>
      <c r="M49" s="107">
        <v>33</v>
      </c>
      <c r="N49" s="96">
        <f t="shared" si="6"/>
        <v>362</v>
      </c>
      <c r="O49" s="96">
        <v>1</v>
      </c>
      <c r="P49" s="110">
        <f t="shared" si="7"/>
        <v>365.62</v>
      </c>
      <c r="R49" s="104">
        <f t="shared" si="9"/>
        <v>18</v>
      </c>
      <c r="S49" s="104">
        <f t="shared" si="10"/>
        <v>47</v>
      </c>
      <c r="T49" s="104" t="str">
        <f t="shared" si="11"/>
        <v>Sailors of the south</v>
      </c>
      <c r="U49" s="102">
        <f t="shared" si="12"/>
        <v>145</v>
      </c>
    </row>
    <row r="50" spans="1:21" x14ac:dyDescent="0.2">
      <c r="A50" s="4">
        <f>Sjak!A50</f>
        <v>48</v>
      </c>
      <c r="B50" s="5" t="str">
        <f>Sjak!B50</f>
        <v>De lange sorte snobrød</v>
      </c>
      <c r="C50" s="18">
        <f t="shared" si="5"/>
        <v>155</v>
      </c>
      <c r="D50" s="19">
        <f t="shared" si="8"/>
        <v>11</v>
      </c>
      <c r="E50" s="107">
        <v>70</v>
      </c>
      <c r="F50" s="107">
        <v>55</v>
      </c>
      <c r="G50" s="107">
        <v>30</v>
      </c>
      <c r="H50" s="107">
        <v>42</v>
      </c>
      <c r="I50" s="107">
        <v>18</v>
      </c>
      <c r="J50" s="107">
        <v>66</v>
      </c>
      <c r="K50" s="107">
        <v>7</v>
      </c>
      <c r="L50" s="107">
        <v>25</v>
      </c>
      <c r="M50" s="107">
        <v>80</v>
      </c>
      <c r="N50" s="96">
        <f t="shared" si="6"/>
        <v>393</v>
      </c>
      <c r="O50" s="96">
        <v>0</v>
      </c>
      <c r="P50" s="110">
        <f t="shared" si="7"/>
        <v>393</v>
      </c>
      <c r="R50" s="104">
        <f t="shared" si="9"/>
        <v>11</v>
      </c>
      <c r="S50" s="104">
        <f t="shared" si="10"/>
        <v>48</v>
      </c>
      <c r="T50" s="104" t="str">
        <f t="shared" si="11"/>
        <v>De lange sorte snobrød</v>
      </c>
      <c r="U50" s="102">
        <f t="shared" si="12"/>
        <v>155</v>
      </c>
    </row>
    <row r="51" spans="1:21" x14ac:dyDescent="0.2">
      <c r="A51" s="4">
        <f>Sjak!A51</f>
        <v>49</v>
      </c>
      <c r="B51" s="5" t="str">
        <f>Sjak!B51</f>
        <v>KongKnuds gamle garvede</v>
      </c>
      <c r="C51" s="18">
        <f t="shared" si="5"/>
        <v>119</v>
      </c>
      <c r="D51" s="19">
        <f t="shared" si="8"/>
        <v>33</v>
      </c>
      <c r="E51" s="107">
        <v>28</v>
      </c>
      <c r="F51" s="107">
        <v>31</v>
      </c>
      <c r="G51" s="107">
        <v>18</v>
      </c>
      <c r="H51" s="107">
        <v>22</v>
      </c>
      <c r="I51" s="107">
        <v>20</v>
      </c>
      <c r="J51" s="107">
        <v>73</v>
      </c>
      <c r="K51" s="107">
        <v>11</v>
      </c>
      <c r="L51" s="107">
        <v>25</v>
      </c>
      <c r="M51" s="107">
        <v>57</v>
      </c>
      <c r="N51" s="96">
        <f t="shared" si="6"/>
        <v>285</v>
      </c>
      <c r="O51" s="96">
        <v>6</v>
      </c>
      <c r="P51" s="110">
        <f t="shared" si="7"/>
        <v>302.10000000000002</v>
      </c>
      <c r="R51" s="104">
        <f t="shared" si="9"/>
        <v>33</v>
      </c>
      <c r="S51" s="104">
        <f t="shared" si="10"/>
        <v>49</v>
      </c>
      <c r="T51" s="104" t="str">
        <f t="shared" si="11"/>
        <v>KongKnuds gamle garvede</v>
      </c>
      <c r="U51" s="102">
        <f t="shared" si="12"/>
        <v>119</v>
      </c>
    </row>
    <row r="52" spans="1:21" x14ac:dyDescent="0.2">
      <c r="A52" s="4">
        <f>Sjak!A52</f>
        <v>50</v>
      </c>
      <c r="B52" s="5" t="str">
        <f>Sjak!B52</f>
        <v>Arne i Finnland</v>
      </c>
      <c r="C52" s="18">
        <f t="shared" si="5"/>
        <v>34</v>
      </c>
      <c r="D52" s="19">
        <f t="shared" si="8"/>
        <v>57</v>
      </c>
      <c r="E52" s="107">
        <v>0</v>
      </c>
      <c r="F52" s="107">
        <v>1</v>
      </c>
      <c r="G52" s="107">
        <v>0</v>
      </c>
      <c r="H52" s="107">
        <v>23</v>
      </c>
      <c r="I52" s="107">
        <v>21</v>
      </c>
      <c r="J52" s="107">
        <v>1</v>
      </c>
      <c r="K52" s="107">
        <v>4</v>
      </c>
      <c r="L52" s="107">
        <v>25</v>
      </c>
      <c r="M52" s="107">
        <v>7</v>
      </c>
      <c r="N52" s="96">
        <f t="shared" si="6"/>
        <v>82</v>
      </c>
      <c r="O52" s="96">
        <v>6</v>
      </c>
      <c r="P52" s="110">
        <f t="shared" si="7"/>
        <v>86.92</v>
      </c>
      <c r="R52" s="104">
        <f t="shared" si="9"/>
        <v>57</v>
      </c>
      <c r="S52" s="104">
        <f t="shared" si="10"/>
        <v>50</v>
      </c>
      <c r="T52" s="104" t="str">
        <f t="shared" si="11"/>
        <v>Arne i Finnland</v>
      </c>
      <c r="U52" s="102">
        <f t="shared" si="12"/>
        <v>34</v>
      </c>
    </row>
    <row r="53" spans="1:21" x14ac:dyDescent="0.2">
      <c r="A53" s="4">
        <f>Sjak!A53</f>
        <v>51</v>
      </c>
      <c r="B53" s="5" t="str">
        <f>Sjak!B53</f>
        <v>Powerpuff Pigerne</v>
      </c>
      <c r="C53" s="18">
        <f t="shared" si="5"/>
        <v>119</v>
      </c>
      <c r="D53" s="19">
        <f t="shared" si="8"/>
        <v>33</v>
      </c>
      <c r="E53" s="107">
        <v>37</v>
      </c>
      <c r="F53" s="107">
        <v>45</v>
      </c>
      <c r="G53" s="107">
        <v>10</v>
      </c>
      <c r="H53" s="107">
        <v>25</v>
      </c>
      <c r="I53" s="107">
        <v>21</v>
      </c>
      <c r="J53" s="107">
        <v>50</v>
      </c>
      <c r="K53" s="107">
        <v>8</v>
      </c>
      <c r="L53" s="107">
        <v>25</v>
      </c>
      <c r="M53" s="107">
        <v>75</v>
      </c>
      <c r="N53" s="96">
        <f t="shared" si="6"/>
        <v>296</v>
      </c>
      <c r="O53" s="96">
        <v>2</v>
      </c>
      <c r="P53" s="110">
        <f t="shared" si="7"/>
        <v>301.92</v>
      </c>
      <c r="R53" s="104">
        <f t="shared" si="9"/>
        <v>33</v>
      </c>
      <c r="S53" s="104">
        <f t="shared" si="10"/>
        <v>51</v>
      </c>
      <c r="T53" s="104" t="str">
        <f t="shared" si="11"/>
        <v>Powerpuff Pigerne</v>
      </c>
      <c r="U53" s="102">
        <f t="shared" si="12"/>
        <v>119</v>
      </c>
    </row>
    <row r="54" spans="1:21" x14ac:dyDescent="0.2">
      <c r="A54" s="4">
        <f>Sjak!A54</f>
        <v>52</v>
      </c>
      <c r="B54" s="5" t="str">
        <f>Sjak!B54</f>
        <v>Uduelighedens helte</v>
      </c>
      <c r="C54" s="18">
        <f t="shared" si="5"/>
        <v>150</v>
      </c>
      <c r="D54" s="19">
        <f t="shared" si="8"/>
        <v>16</v>
      </c>
      <c r="E54" s="107">
        <v>16</v>
      </c>
      <c r="F54" s="107">
        <v>54</v>
      </c>
      <c r="G54" s="107">
        <v>24</v>
      </c>
      <c r="H54" s="107">
        <v>17</v>
      </c>
      <c r="I54" s="107">
        <v>10</v>
      </c>
      <c r="J54" s="107">
        <v>130</v>
      </c>
      <c r="K54" s="107">
        <v>25</v>
      </c>
      <c r="L54" s="107">
        <v>25</v>
      </c>
      <c r="M54" s="107">
        <v>43</v>
      </c>
      <c r="N54" s="96">
        <f t="shared" si="6"/>
        <v>344</v>
      </c>
      <c r="O54" s="96">
        <v>10</v>
      </c>
      <c r="P54" s="110">
        <f t="shared" si="7"/>
        <v>378.4</v>
      </c>
      <c r="R54" s="104">
        <f t="shared" si="9"/>
        <v>16</v>
      </c>
      <c r="S54" s="104">
        <f t="shared" si="10"/>
        <v>52</v>
      </c>
      <c r="T54" s="104" t="str">
        <f t="shared" si="11"/>
        <v>Uduelighedens helte</v>
      </c>
      <c r="U54" s="102">
        <f t="shared" si="12"/>
        <v>150</v>
      </c>
    </row>
    <row r="55" spans="1:21" x14ac:dyDescent="0.2">
      <c r="A55" s="4">
        <f>Sjak!A55</f>
        <v>53</v>
      </c>
      <c r="B55" s="5" t="str">
        <f>Sjak!B55</f>
        <v>ARA</v>
      </c>
      <c r="C55" s="18">
        <f t="shared" si="5"/>
        <v>103</v>
      </c>
      <c r="D55" s="19">
        <f t="shared" si="8"/>
        <v>45</v>
      </c>
      <c r="E55" s="107">
        <v>2</v>
      </c>
      <c r="F55" s="107">
        <v>38</v>
      </c>
      <c r="G55" s="107">
        <v>12</v>
      </c>
      <c r="H55" s="107">
        <v>12</v>
      </c>
      <c r="I55" s="107">
        <v>34</v>
      </c>
      <c r="J55" s="107">
        <v>43</v>
      </c>
      <c r="K55" s="107">
        <v>11</v>
      </c>
      <c r="L55" s="107">
        <v>15</v>
      </c>
      <c r="M55" s="107">
        <v>86</v>
      </c>
      <c r="N55" s="96">
        <f t="shared" si="6"/>
        <v>253</v>
      </c>
      <c r="O55" s="96">
        <v>3</v>
      </c>
      <c r="P55" s="110">
        <f t="shared" si="7"/>
        <v>260.58999999999997</v>
      </c>
      <c r="R55" s="104">
        <f t="shared" si="9"/>
        <v>45</v>
      </c>
      <c r="S55" s="104">
        <f t="shared" si="10"/>
        <v>53</v>
      </c>
      <c r="T55" s="104" t="str">
        <f t="shared" si="11"/>
        <v>ARA</v>
      </c>
      <c r="U55" s="102">
        <f t="shared" si="12"/>
        <v>103</v>
      </c>
    </row>
    <row r="56" spans="1:21" x14ac:dyDescent="0.2">
      <c r="A56" s="4">
        <f>Sjak!A56</f>
        <v>54</v>
      </c>
      <c r="B56" s="5" t="str">
        <f>Sjak!B56</f>
        <v>Dressurridderne</v>
      </c>
      <c r="C56" s="18">
        <f t="shared" si="5"/>
        <v>118</v>
      </c>
      <c r="D56" s="19">
        <f t="shared" si="8"/>
        <v>36</v>
      </c>
      <c r="E56" s="107">
        <v>20</v>
      </c>
      <c r="F56" s="107">
        <v>20</v>
      </c>
      <c r="G56" s="107">
        <v>5</v>
      </c>
      <c r="H56" s="107">
        <v>19</v>
      </c>
      <c r="I56" s="107">
        <v>10</v>
      </c>
      <c r="J56" s="107">
        <v>94</v>
      </c>
      <c r="K56" s="107">
        <v>18</v>
      </c>
      <c r="L56" s="107">
        <v>25</v>
      </c>
      <c r="M56" s="107">
        <v>75</v>
      </c>
      <c r="N56" s="96">
        <f t="shared" si="6"/>
        <v>286</v>
      </c>
      <c r="O56" s="96">
        <v>4</v>
      </c>
      <c r="P56" s="110">
        <f t="shared" si="7"/>
        <v>297.44</v>
      </c>
      <c r="R56" s="104">
        <f t="shared" si="9"/>
        <v>36</v>
      </c>
      <c r="S56" s="104">
        <f t="shared" si="10"/>
        <v>54</v>
      </c>
      <c r="T56" s="104" t="str">
        <f t="shared" si="11"/>
        <v>Dressurridderne</v>
      </c>
      <c r="U56" s="102">
        <f t="shared" si="12"/>
        <v>118</v>
      </c>
    </row>
    <row r="57" spans="1:21" x14ac:dyDescent="0.2">
      <c r="A57" s="4">
        <f>Sjak!A57</f>
        <v>55</v>
      </c>
      <c r="B57" s="5" t="str">
        <f>Sjak!B57</f>
        <v>Birkegruppen</v>
      </c>
      <c r="C57" s="18">
        <f t="shared" si="5"/>
        <v>140</v>
      </c>
      <c r="D57" s="19">
        <f t="shared" si="8"/>
        <v>23</v>
      </c>
      <c r="E57" s="107">
        <v>54</v>
      </c>
      <c r="F57" s="107">
        <v>62</v>
      </c>
      <c r="G57" s="107">
        <v>25</v>
      </c>
      <c r="H57" s="107">
        <v>35</v>
      </c>
      <c r="I57" s="107">
        <v>20</v>
      </c>
      <c r="J57" s="107">
        <v>90</v>
      </c>
      <c r="K57" s="107">
        <v>9</v>
      </c>
      <c r="L57" s="107">
        <v>20</v>
      </c>
      <c r="M57" s="107">
        <v>40</v>
      </c>
      <c r="N57" s="96">
        <f t="shared" si="6"/>
        <v>355</v>
      </c>
      <c r="O57" s="96">
        <v>0</v>
      </c>
      <c r="P57" s="110">
        <f t="shared" si="7"/>
        <v>355</v>
      </c>
      <c r="R57" s="104">
        <f t="shared" si="9"/>
        <v>23</v>
      </c>
      <c r="S57" s="104">
        <f t="shared" si="10"/>
        <v>55</v>
      </c>
      <c r="T57" s="104" t="str">
        <f t="shared" si="11"/>
        <v>Birkegruppen</v>
      </c>
      <c r="U57" s="102">
        <f t="shared" si="12"/>
        <v>140</v>
      </c>
    </row>
    <row r="58" spans="1:21" x14ac:dyDescent="0.2">
      <c r="A58" s="4">
        <f>Sjak!A58</f>
        <v>56</v>
      </c>
      <c r="B58" s="5" t="str">
        <f>Sjak!B58</f>
        <v>1. Holte</v>
      </c>
      <c r="C58" s="18">
        <f t="shared" si="5"/>
        <v>70</v>
      </c>
      <c r="D58" s="19">
        <f t="shared" si="8"/>
        <v>54</v>
      </c>
      <c r="E58" s="107">
        <v>8</v>
      </c>
      <c r="F58" s="107">
        <v>19</v>
      </c>
      <c r="G58" s="107">
        <v>4</v>
      </c>
      <c r="H58" s="107">
        <v>23</v>
      </c>
      <c r="I58" s="107">
        <v>20</v>
      </c>
      <c r="J58" s="107">
        <v>47</v>
      </c>
      <c r="K58" s="107">
        <v>7</v>
      </c>
      <c r="L58" s="107">
        <v>25</v>
      </c>
      <c r="M58" s="107">
        <v>22</v>
      </c>
      <c r="N58" s="96">
        <f t="shared" si="6"/>
        <v>175</v>
      </c>
      <c r="O58" s="96">
        <v>1</v>
      </c>
      <c r="P58" s="110">
        <f t="shared" si="7"/>
        <v>176.75</v>
      </c>
      <c r="R58" s="104">
        <f t="shared" si="9"/>
        <v>54</v>
      </c>
      <c r="S58" s="104">
        <f t="shared" si="10"/>
        <v>56</v>
      </c>
      <c r="T58" s="104" t="str">
        <f t="shared" si="11"/>
        <v>1. Holte</v>
      </c>
      <c r="U58" s="102">
        <f t="shared" si="12"/>
        <v>70</v>
      </c>
    </row>
    <row r="59" spans="1:21" x14ac:dyDescent="0.2">
      <c r="A59" s="4">
        <f>Sjak!A59</f>
        <v>57</v>
      </c>
      <c r="B59" s="5" t="str">
        <f>Sjak!B59</f>
        <v>TL</v>
      </c>
      <c r="C59" s="18">
        <f t="shared" si="5"/>
        <v>121</v>
      </c>
      <c r="D59" s="19">
        <f t="shared" si="8"/>
        <v>32</v>
      </c>
      <c r="E59" s="107">
        <v>58</v>
      </c>
      <c r="F59" s="107">
        <v>62</v>
      </c>
      <c r="G59" s="107">
        <v>26</v>
      </c>
      <c r="H59" s="107">
        <v>12</v>
      </c>
      <c r="I59" s="107">
        <v>17</v>
      </c>
      <c r="J59" s="107">
        <v>73</v>
      </c>
      <c r="K59" s="107">
        <v>11</v>
      </c>
      <c r="L59" s="107">
        <v>25</v>
      </c>
      <c r="M59" s="107">
        <v>20</v>
      </c>
      <c r="N59" s="96">
        <f t="shared" si="6"/>
        <v>304</v>
      </c>
      <c r="O59" s="96">
        <v>1</v>
      </c>
      <c r="P59" s="110">
        <f t="shared" si="7"/>
        <v>307.04000000000002</v>
      </c>
      <c r="R59" s="104">
        <f t="shared" si="9"/>
        <v>32</v>
      </c>
      <c r="S59" s="104">
        <f t="shared" si="10"/>
        <v>57</v>
      </c>
      <c r="T59" s="104" t="str">
        <f t="shared" si="11"/>
        <v>TL</v>
      </c>
      <c r="U59" s="102">
        <f t="shared" si="12"/>
        <v>121</v>
      </c>
    </row>
    <row r="60" spans="1:21" x14ac:dyDescent="0.2">
      <c r="A60" s="4">
        <f>Sjak!A60</f>
        <v>58</v>
      </c>
      <c r="B60" s="5" t="str">
        <f>Sjak!B60</f>
        <v>Team Paradise</v>
      </c>
      <c r="C60" s="18">
        <f t="shared" si="5"/>
        <v>76</v>
      </c>
      <c r="D60" s="19">
        <f t="shared" si="8"/>
        <v>53</v>
      </c>
      <c r="E60" s="107">
        <v>5</v>
      </c>
      <c r="F60" s="107">
        <v>10</v>
      </c>
      <c r="G60" s="107">
        <v>2</v>
      </c>
      <c r="H60" s="107">
        <v>14</v>
      </c>
      <c r="I60" s="107">
        <v>20</v>
      </c>
      <c r="J60" s="107">
        <v>39</v>
      </c>
      <c r="K60" s="107">
        <v>9</v>
      </c>
      <c r="L60" s="107">
        <v>25</v>
      </c>
      <c r="M60" s="107">
        <v>70</v>
      </c>
      <c r="N60" s="96">
        <f t="shared" si="6"/>
        <v>194</v>
      </c>
      <c r="O60" s="96">
        <v>0</v>
      </c>
      <c r="P60" s="110">
        <f t="shared" si="7"/>
        <v>194</v>
      </c>
      <c r="R60" s="104">
        <f t="shared" si="9"/>
        <v>53</v>
      </c>
      <c r="S60" s="104">
        <f t="shared" si="10"/>
        <v>58</v>
      </c>
      <c r="T60" s="104" t="str">
        <f t="shared" si="11"/>
        <v>Team Paradise</v>
      </c>
      <c r="U60" s="102">
        <f t="shared" si="12"/>
        <v>76</v>
      </c>
    </row>
  </sheetData>
  <mergeCells count="4">
    <mergeCell ref="C1:D1"/>
    <mergeCell ref="E1:G1"/>
    <mergeCell ref="H1:I1"/>
    <mergeCell ref="J1:L1"/>
  </mergeCells>
  <phoneticPr fontId="1" type="noConversion"/>
  <pageMargins left="0.78740157480314965" right="0.78740157480314965" top="0.78740157480314965" bottom="0.78740157480314965" header="0.39370078740157483" footer="0.39370078740157483"/>
  <pageSetup paperSize="9" scale="67" orientation="landscape" r:id="rId1"/>
  <headerFooter alignWithMargins="0">
    <oddHeader>&amp;L&amp;"Arial,Fed"Sværdkamp 2013
&amp;"Arial,Kursiv"&amp;A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zoomScaleNormal="100" workbookViewId="0">
      <pane ySplit="2" topLeftCell="A21" activePane="bottomLeft" state="frozen"/>
      <selection activeCell="P30" sqref="P30"/>
      <selection pane="bottomLeft" activeCell="E41" sqref="E41"/>
    </sheetView>
  </sheetViews>
  <sheetFormatPr defaultRowHeight="11.25" x14ac:dyDescent="0.2"/>
  <cols>
    <col min="1" max="1" width="6" style="1" bestFit="1" customWidth="1"/>
    <col min="2" max="2" width="22.85546875" style="1" bestFit="1" customWidth="1"/>
    <col min="3" max="3" width="5" style="1" bestFit="1" customWidth="1"/>
    <col min="4" max="4" width="5.28515625" style="1" bestFit="1" customWidth="1"/>
    <col min="5" max="5" width="15.85546875" style="1" bestFit="1" customWidth="1"/>
    <col min="6" max="6" width="14.42578125" style="1" bestFit="1" customWidth="1"/>
    <col min="7" max="7" width="14" style="1" bestFit="1" customWidth="1"/>
    <col min="8" max="8" width="13.28515625" style="1" bestFit="1" customWidth="1"/>
    <col min="9" max="9" width="12.85546875" style="1" bestFit="1" customWidth="1"/>
    <col min="10" max="10" width="13.140625" style="1" bestFit="1" customWidth="1"/>
    <col min="11" max="11" width="10.140625" style="1" bestFit="1" customWidth="1"/>
    <col min="12" max="12" width="5.42578125" style="1" bestFit="1" customWidth="1"/>
    <col min="13" max="13" width="14.140625" style="1" bestFit="1" customWidth="1"/>
    <col min="14" max="14" width="4.5703125" style="1" bestFit="1" customWidth="1"/>
    <col min="15" max="15" width="9.140625" style="1"/>
    <col min="16" max="16" width="6.140625" style="1" hidden="1" customWidth="1"/>
    <col min="17" max="17" width="5.42578125" style="1" hidden="1" customWidth="1"/>
    <col min="18" max="18" width="22.85546875" style="1" hidden="1" customWidth="1"/>
    <col min="19" max="19" width="6.140625" style="1" hidden="1" customWidth="1"/>
    <col min="20" max="16384" width="9.140625" style="1"/>
  </cols>
  <sheetData>
    <row r="1" spans="1:19" x14ac:dyDescent="0.2">
      <c r="A1" s="9" t="s">
        <v>11</v>
      </c>
      <c r="B1" s="16">
        <v>150</v>
      </c>
      <c r="C1" s="153" t="s">
        <v>13</v>
      </c>
      <c r="D1" s="154"/>
      <c r="E1" s="59"/>
      <c r="F1" s="59"/>
      <c r="G1" s="59"/>
      <c r="H1" s="59"/>
      <c r="I1" s="59"/>
      <c r="J1" s="59"/>
      <c r="K1" s="59"/>
      <c r="L1" s="59"/>
      <c r="M1" s="59"/>
      <c r="N1" s="17"/>
    </row>
    <row r="2" spans="1:19" ht="12" thickBot="1" x14ac:dyDescent="0.25">
      <c r="A2" s="10" t="s">
        <v>10</v>
      </c>
      <c r="B2" s="14" t="s">
        <v>1</v>
      </c>
      <c r="C2" s="55" t="s">
        <v>14</v>
      </c>
      <c r="D2" s="56" t="s">
        <v>17</v>
      </c>
      <c r="E2" s="54" t="s">
        <v>113</v>
      </c>
      <c r="F2" s="54" t="s">
        <v>114</v>
      </c>
      <c r="G2" s="54" t="s">
        <v>115</v>
      </c>
      <c r="H2" s="54" t="s">
        <v>116</v>
      </c>
      <c r="I2" s="54" t="s">
        <v>117</v>
      </c>
      <c r="J2" s="54" t="s">
        <v>118</v>
      </c>
      <c r="K2" s="54" t="s">
        <v>119</v>
      </c>
      <c r="L2" s="54" t="s">
        <v>120</v>
      </c>
      <c r="M2" s="54" t="s">
        <v>121</v>
      </c>
      <c r="N2" s="57" t="s">
        <v>15</v>
      </c>
      <c r="P2" s="100" t="s">
        <v>17</v>
      </c>
      <c r="Q2" s="100" t="s">
        <v>10</v>
      </c>
      <c r="R2" s="100" t="s">
        <v>1</v>
      </c>
      <c r="S2" s="100" t="s">
        <v>14</v>
      </c>
    </row>
    <row r="3" spans="1:19" x14ac:dyDescent="0.2">
      <c r="A3" s="4">
        <f>Sjak!A3</f>
        <v>1</v>
      </c>
      <c r="B3" s="5" t="str">
        <f>Sjak!B3</f>
        <v>L.I.M</v>
      </c>
      <c r="C3" s="18">
        <f t="shared" ref="C3:C34" si="0">INT($B$1/MAX($N$3:$N$60)*N3)</f>
        <v>108</v>
      </c>
      <c r="D3" s="19">
        <f t="shared" ref="D3:D34" si="1">RANK(C3,C$3:C$60)</f>
        <v>3</v>
      </c>
      <c r="E3" s="108">
        <v>2</v>
      </c>
      <c r="F3" s="108">
        <v>14</v>
      </c>
      <c r="G3" s="108">
        <v>11</v>
      </c>
      <c r="H3" s="108">
        <v>2</v>
      </c>
      <c r="I3" s="108">
        <v>17</v>
      </c>
      <c r="J3" s="108">
        <v>18</v>
      </c>
      <c r="K3" s="108"/>
      <c r="L3" s="108">
        <v>9</v>
      </c>
      <c r="M3" s="108"/>
      <c r="N3" s="142">
        <f>E3+F3+G3+H3+I3+J3+(K3/13*5)+(L3/13*15)+M3</f>
        <v>74.384615384615387</v>
      </c>
      <c r="P3" s="100">
        <f t="shared" ref="P3:P34" si="2">D3</f>
        <v>3</v>
      </c>
      <c r="Q3" s="100">
        <f t="shared" ref="Q3:Q34" si="3">A3</f>
        <v>1</v>
      </c>
      <c r="R3" s="100" t="str">
        <f t="shared" ref="R3:R34" si="4">B3</f>
        <v>L.I.M</v>
      </c>
      <c r="S3" s="100">
        <f t="shared" ref="S3:S34" si="5">C3</f>
        <v>108</v>
      </c>
    </row>
    <row r="4" spans="1:19" x14ac:dyDescent="0.2">
      <c r="A4" s="4">
        <f>Sjak!A4</f>
        <v>2</v>
      </c>
      <c r="B4" s="5" t="str">
        <f>Sjak!B4</f>
        <v>BE-ton</v>
      </c>
      <c r="C4" s="18">
        <f t="shared" si="0"/>
        <v>72</v>
      </c>
      <c r="D4" s="19">
        <f t="shared" si="1"/>
        <v>17</v>
      </c>
      <c r="E4" s="108">
        <v>14</v>
      </c>
      <c r="F4" s="108"/>
      <c r="G4" s="108">
        <v>9</v>
      </c>
      <c r="H4" s="108"/>
      <c r="I4" s="108">
        <v>19</v>
      </c>
      <c r="J4" s="108"/>
      <c r="K4" s="108"/>
      <c r="L4" s="108">
        <v>7</v>
      </c>
      <c r="M4" s="108"/>
      <c r="N4" s="58">
        <f t="shared" ref="N4:N60" si="6">E4+F4+G4+H4+I4+J4+(K4/13*5)+(L4/13*15)+M4</f>
        <v>50.07692307692308</v>
      </c>
      <c r="P4" s="100">
        <f t="shared" si="2"/>
        <v>17</v>
      </c>
      <c r="Q4" s="100">
        <f t="shared" si="3"/>
        <v>2</v>
      </c>
      <c r="R4" s="100" t="str">
        <f t="shared" si="4"/>
        <v>BE-ton</v>
      </c>
      <c r="S4" s="100">
        <f t="shared" si="5"/>
        <v>72</v>
      </c>
    </row>
    <row r="5" spans="1:19" x14ac:dyDescent="0.2">
      <c r="A5" s="4">
        <f>Sjak!A5</f>
        <v>3</v>
      </c>
      <c r="B5" s="5" t="str">
        <f>Sjak!B5</f>
        <v>Heidrun</v>
      </c>
      <c r="C5" s="18">
        <f t="shared" si="0"/>
        <v>60</v>
      </c>
      <c r="D5" s="19">
        <f t="shared" si="1"/>
        <v>26</v>
      </c>
      <c r="E5" s="108">
        <v>2</v>
      </c>
      <c r="F5" s="108">
        <v>20</v>
      </c>
      <c r="G5" s="108"/>
      <c r="H5" s="108">
        <v>9</v>
      </c>
      <c r="I5" s="108"/>
      <c r="J5" s="108"/>
      <c r="K5" s="108"/>
      <c r="L5" s="108">
        <v>9</v>
      </c>
      <c r="M5" s="108"/>
      <c r="N5" s="58">
        <f t="shared" si="6"/>
        <v>41.384615384615387</v>
      </c>
      <c r="P5" s="100">
        <f t="shared" si="2"/>
        <v>26</v>
      </c>
      <c r="Q5" s="100">
        <f t="shared" si="3"/>
        <v>3</v>
      </c>
      <c r="R5" s="100" t="str">
        <f t="shared" si="4"/>
        <v>Heidrun</v>
      </c>
      <c r="S5" s="100">
        <f t="shared" si="5"/>
        <v>60</v>
      </c>
    </row>
    <row r="6" spans="1:19" x14ac:dyDescent="0.2">
      <c r="A6" s="4">
        <f>Sjak!A6</f>
        <v>4</v>
      </c>
      <c r="B6" s="5" t="str">
        <f>Sjak!B6</f>
        <v>Bacon</v>
      </c>
      <c r="C6" s="18">
        <f t="shared" si="0"/>
        <v>96</v>
      </c>
      <c r="D6" s="19">
        <f t="shared" si="1"/>
        <v>6</v>
      </c>
      <c r="E6" s="108">
        <v>2</v>
      </c>
      <c r="F6" s="108">
        <v>13</v>
      </c>
      <c r="G6" s="108">
        <v>12</v>
      </c>
      <c r="H6" s="108">
        <v>20</v>
      </c>
      <c r="I6" s="108">
        <v>4</v>
      </c>
      <c r="J6" s="108">
        <v>4</v>
      </c>
      <c r="K6" s="108"/>
      <c r="L6" s="108">
        <v>9.5</v>
      </c>
      <c r="M6" s="108"/>
      <c r="N6" s="58">
        <f t="shared" si="6"/>
        <v>65.961538461538467</v>
      </c>
      <c r="P6" s="100">
        <f t="shared" si="2"/>
        <v>6</v>
      </c>
      <c r="Q6" s="100">
        <f t="shared" si="3"/>
        <v>4</v>
      </c>
      <c r="R6" s="100" t="str">
        <f t="shared" si="4"/>
        <v>Bacon</v>
      </c>
      <c r="S6" s="100">
        <f t="shared" si="5"/>
        <v>96</v>
      </c>
    </row>
    <row r="7" spans="1:19" x14ac:dyDescent="0.2">
      <c r="A7" s="4">
        <f>Sjak!A7</f>
        <v>5</v>
      </c>
      <c r="B7" s="5" t="str">
        <f>Sjak!B7</f>
        <v>CK</v>
      </c>
      <c r="C7" s="18">
        <f t="shared" si="0"/>
        <v>80</v>
      </c>
      <c r="D7" s="19">
        <f t="shared" si="1"/>
        <v>12</v>
      </c>
      <c r="E7" s="108"/>
      <c r="F7" s="108"/>
      <c r="G7" s="108">
        <v>12</v>
      </c>
      <c r="H7" s="108"/>
      <c r="I7" s="108">
        <v>14</v>
      </c>
      <c r="J7" s="108">
        <v>19</v>
      </c>
      <c r="K7" s="108"/>
      <c r="L7" s="108">
        <v>9</v>
      </c>
      <c r="M7" s="108"/>
      <c r="N7" s="58">
        <f t="shared" si="6"/>
        <v>55.384615384615387</v>
      </c>
      <c r="P7" s="100">
        <f t="shared" si="2"/>
        <v>12</v>
      </c>
      <c r="Q7" s="100">
        <f t="shared" si="3"/>
        <v>5</v>
      </c>
      <c r="R7" s="100" t="str">
        <f t="shared" si="4"/>
        <v>CK</v>
      </c>
      <c r="S7" s="100">
        <f t="shared" si="5"/>
        <v>80</v>
      </c>
    </row>
    <row r="8" spans="1:19" x14ac:dyDescent="0.2">
      <c r="A8" s="4">
        <f>Sjak!A8</f>
        <v>6</v>
      </c>
      <c r="B8" s="5" t="str">
        <f>Sjak!B8</f>
        <v>Casper og de unge drenge</v>
      </c>
      <c r="C8" s="18">
        <f t="shared" si="0"/>
        <v>85</v>
      </c>
      <c r="D8" s="19">
        <f t="shared" si="1"/>
        <v>8</v>
      </c>
      <c r="E8" s="108"/>
      <c r="F8" s="108">
        <v>2</v>
      </c>
      <c r="G8" s="108">
        <v>12</v>
      </c>
      <c r="H8" s="108"/>
      <c r="I8" s="108">
        <v>14</v>
      </c>
      <c r="J8" s="108">
        <v>18</v>
      </c>
      <c r="K8" s="108"/>
      <c r="L8" s="108">
        <v>11</v>
      </c>
      <c r="M8" s="108"/>
      <c r="N8" s="58">
        <f t="shared" si="6"/>
        <v>58.692307692307693</v>
      </c>
      <c r="P8" s="100">
        <f t="shared" si="2"/>
        <v>8</v>
      </c>
      <c r="Q8" s="100">
        <f t="shared" si="3"/>
        <v>6</v>
      </c>
      <c r="R8" s="100" t="str">
        <f t="shared" si="4"/>
        <v>Casper og de unge drenge</v>
      </c>
      <c r="S8" s="100">
        <f t="shared" si="5"/>
        <v>85</v>
      </c>
    </row>
    <row r="9" spans="1:19" x14ac:dyDescent="0.2">
      <c r="A9" s="4">
        <f>Sjak!A9</f>
        <v>7</v>
      </c>
      <c r="B9" s="5" t="str">
        <f>Sjak!B9</f>
        <v>TKM</v>
      </c>
      <c r="C9" s="18">
        <f t="shared" si="0"/>
        <v>47</v>
      </c>
      <c r="D9" s="19">
        <f t="shared" si="1"/>
        <v>36</v>
      </c>
      <c r="E9" s="108">
        <v>16</v>
      </c>
      <c r="F9" s="108">
        <v>4</v>
      </c>
      <c r="G9" s="108"/>
      <c r="H9" s="108"/>
      <c r="I9" s="108"/>
      <c r="J9" s="108"/>
      <c r="K9" s="108"/>
      <c r="L9" s="108">
        <v>11</v>
      </c>
      <c r="M9" s="108"/>
      <c r="N9" s="58">
        <f t="shared" si="6"/>
        <v>32.692307692307693</v>
      </c>
      <c r="P9" s="100">
        <f t="shared" si="2"/>
        <v>36</v>
      </c>
      <c r="Q9" s="100">
        <f t="shared" si="3"/>
        <v>7</v>
      </c>
      <c r="R9" s="100" t="str">
        <f t="shared" si="4"/>
        <v>TKM</v>
      </c>
      <c r="S9" s="100">
        <f t="shared" si="5"/>
        <v>47</v>
      </c>
    </row>
    <row r="10" spans="1:19" x14ac:dyDescent="0.2">
      <c r="A10" s="4">
        <f>Sjak!A10</f>
        <v>8</v>
      </c>
      <c r="B10" s="5" t="str">
        <f>Sjak!B10</f>
        <v>Warriors of Orion (2 PRS)</v>
      </c>
      <c r="C10" s="18">
        <f t="shared" si="0"/>
        <v>59</v>
      </c>
      <c r="D10" s="19">
        <f t="shared" si="1"/>
        <v>28</v>
      </c>
      <c r="E10" s="108">
        <v>2</v>
      </c>
      <c r="F10" s="108"/>
      <c r="G10" s="108">
        <v>4</v>
      </c>
      <c r="H10" s="108">
        <v>18</v>
      </c>
      <c r="I10" s="108">
        <v>2</v>
      </c>
      <c r="J10" s="108">
        <v>2</v>
      </c>
      <c r="K10" s="108"/>
      <c r="L10" s="108">
        <v>11</v>
      </c>
      <c r="M10" s="108"/>
      <c r="N10" s="58">
        <f t="shared" si="6"/>
        <v>40.692307692307693</v>
      </c>
      <c r="P10" s="100">
        <f t="shared" si="2"/>
        <v>28</v>
      </c>
      <c r="Q10" s="100">
        <f t="shared" si="3"/>
        <v>8</v>
      </c>
      <c r="R10" s="100" t="str">
        <f t="shared" si="4"/>
        <v>Warriors of Orion (2 PRS)</v>
      </c>
      <c r="S10" s="100">
        <f t="shared" si="5"/>
        <v>59</v>
      </c>
    </row>
    <row r="11" spans="1:19" x14ac:dyDescent="0.2">
      <c r="A11" s="4">
        <f>Sjak!A11</f>
        <v>9</v>
      </c>
      <c r="B11" s="5" t="str">
        <f>Sjak!B11</f>
        <v>AALM</v>
      </c>
      <c r="C11" s="18">
        <f t="shared" si="0"/>
        <v>61</v>
      </c>
      <c r="D11" s="19">
        <f t="shared" si="1"/>
        <v>25</v>
      </c>
      <c r="E11" s="108">
        <v>2</v>
      </c>
      <c r="F11" s="108">
        <v>4</v>
      </c>
      <c r="G11" s="108">
        <v>11</v>
      </c>
      <c r="H11" s="108"/>
      <c r="I11" s="108">
        <v>12</v>
      </c>
      <c r="J11" s="108">
        <v>2</v>
      </c>
      <c r="K11" s="108"/>
      <c r="L11" s="108">
        <v>10</v>
      </c>
      <c r="M11" s="108"/>
      <c r="N11" s="58">
        <f t="shared" si="6"/>
        <v>42.53846153846154</v>
      </c>
      <c r="P11" s="100">
        <f t="shared" si="2"/>
        <v>25</v>
      </c>
      <c r="Q11" s="100">
        <f t="shared" si="3"/>
        <v>9</v>
      </c>
      <c r="R11" s="100" t="str">
        <f t="shared" si="4"/>
        <v>AALM</v>
      </c>
      <c r="S11" s="100">
        <f t="shared" si="5"/>
        <v>61</v>
      </c>
    </row>
    <row r="12" spans="1:19" x14ac:dyDescent="0.2">
      <c r="A12" s="4">
        <f>Sjak!A12</f>
        <v>10</v>
      </c>
      <c r="B12" s="5" t="str">
        <f>Sjak!B12</f>
        <v>Rubisko</v>
      </c>
      <c r="C12" s="18">
        <f t="shared" si="0"/>
        <v>45</v>
      </c>
      <c r="D12" s="19">
        <f t="shared" si="1"/>
        <v>39</v>
      </c>
      <c r="E12" s="108"/>
      <c r="F12" s="108"/>
      <c r="G12" s="108">
        <v>12</v>
      </c>
      <c r="H12" s="108"/>
      <c r="I12" s="108">
        <v>9</v>
      </c>
      <c r="J12" s="108"/>
      <c r="K12" s="108"/>
      <c r="L12" s="108">
        <v>9</v>
      </c>
      <c r="M12" s="108"/>
      <c r="N12" s="58">
        <f t="shared" si="6"/>
        <v>31.384615384615387</v>
      </c>
      <c r="P12" s="100">
        <f t="shared" si="2"/>
        <v>39</v>
      </c>
      <c r="Q12" s="100">
        <f t="shared" si="3"/>
        <v>10</v>
      </c>
      <c r="R12" s="100" t="str">
        <f t="shared" si="4"/>
        <v>Rubisko</v>
      </c>
      <c r="S12" s="100">
        <f t="shared" si="5"/>
        <v>45</v>
      </c>
    </row>
    <row r="13" spans="1:19" x14ac:dyDescent="0.2">
      <c r="A13" s="4">
        <f>Sjak!A13</f>
        <v>11</v>
      </c>
      <c r="B13" s="5" t="str">
        <f>Sjak!B13</f>
        <v>Dr. Tranquilizer &amp; Sønner</v>
      </c>
      <c r="C13" s="18">
        <f t="shared" si="0"/>
        <v>116</v>
      </c>
      <c r="D13" s="19">
        <f t="shared" si="1"/>
        <v>2</v>
      </c>
      <c r="E13" s="108">
        <v>2</v>
      </c>
      <c r="F13" s="108">
        <v>19</v>
      </c>
      <c r="G13" s="108">
        <v>12</v>
      </c>
      <c r="H13" s="108">
        <v>2</v>
      </c>
      <c r="I13" s="108">
        <v>16</v>
      </c>
      <c r="J13" s="108">
        <v>20</v>
      </c>
      <c r="K13" s="108"/>
      <c r="L13" s="108">
        <v>8</v>
      </c>
      <c r="M13" s="108"/>
      <c r="N13" s="58">
        <f t="shared" si="6"/>
        <v>80.230769230769226</v>
      </c>
      <c r="P13" s="100">
        <f t="shared" si="2"/>
        <v>2</v>
      </c>
      <c r="Q13" s="100">
        <f t="shared" si="3"/>
        <v>11</v>
      </c>
      <c r="R13" s="100" t="str">
        <f t="shared" si="4"/>
        <v>Dr. Tranquilizer &amp; Sønner</v>
      </c>
      <c r="S13" s="100">
        <f t="shared" si="5"/>
        <v>116</v>
      </c>
    </row>
    <row r="14" spans="1:19" x14ac:dyDescent="0.2">
      <c r="A14" s="4">
        <f>Sjak!A14</f>
        <v>12</v>
      </c>
      <c r="B14" s="5" t="str">
        <f>Sjak!B14</f>
        <v>Lady</v>
      </c>
      <c r="C14" s="18">
        <f t="shared" si="0"/>
        <v>47</v>
      </c>
      <c r="D14" s="19">
        <f t="shared" si="1"/>
        <v>36</v>
      </c>
      <c r="E14" s="108">
        <v>2</v>
      </c>
      <c r="F14" s="108"/>
      <c r="G14" s="108">
        <v>12</v>
      </c>
      <c r="H14" s="108"/>
      <c r="I14" s="108">
        <v>11</v>
      </c>
      <c r="J14" s="108">
        <v>2</v>
      </c>
      <c r="K14" s="108"/>
      <c r="L14" s="108">
        <v>5</v>
      </c>
      <c r="M14" s="108"/>
      <c r="N14" s="58">
        <f t="shared" si="6"/>
        <v>32.769230769230766</v>
      </c>
      <c r="P14" s="100">
        <f t="shared" si="2"/>
        <v>36</v>
      </c>
      <c r="Q14" s="100">
        <f t="shared" si="3"/>
        <v>12</v>
      </c>
      <c r="R14" s="100" t="str">
        <f t="shared" si="4"/>
        <v>Lady</v>
      </c>
      <c r="S14" s="100">
        <f t="shared" si="5"/>
        <v>47</v>
      </c>
    </row>
    <row r="15" spans="1:19" x14ac:dyDescent="0.2">
      <c r="A15" s="4">
        <f>Sjak!A15</f>
        <v>13</v>
      </c>
      <c r="B15" s="5" t="str">
        <f>Sjak!B15</f>
        <v>Non_Refert</v>
      </c>
      <c r="C15" s="18">
        <f t="shared" si="0"/>
        <v>66</v>
      </c>
      <c r="D15" s="19">
        <f t="shared" si="1"/>
        <v>23</v>
      </c>
      <c r="E15" s="108"/>
      <c r="F15" s="108">
        <v>10</v>
      </c>
      <c r="G15" s="108">
        <v>6</v>
      </c>
      <c r="H15" s="108">
        <v>20</v>
      </c>
      <c r="I15" s="108"/>
      <c r="J15" s="108"/>
      <c r="K15" s="108"/>
      <c r="L15" s="108">
        <v>8.5</v>
      </c>
      <c r="M15" s="108"/>
      <c r="N15" s="58">
        <f t="shared" si="6"/>
        <v>45.807692307692307</v>
      </c>
      <c r="P15" s="100">
        <f t="shared" si="2"/>
        <v>23</v>
      </c>
      <c r="Q15" s="100">
        <f t="shared" si="3"/>
        <v>13</v>
      </c>
      <c r="R15" s="100" t="str">
        <f t="shared" si="4"/>
        <v>Non_Refert</v>
      </c>
      <c r="S15" s="100">
        <f t="shared" si="5"/>
        <v>66</v>
      </c>
    </row>
    <row r="16" spans="1:19" x14ac:dyDescent="0.2">
      <c r="A16" s="4">
        <f>Sjak!A16</f>
        <v>14</v>
      </c>
      <c r="B16" s="5" t="str">
        <f>Sjak!B16</f>
        <v>SSKK</v>
      </c>
      <c r="C16" s="18">
        <f t="shared" si="0"/>
        <v>51</v>
      </c>
      <c r="D16" s="19">
        <f t="shared" si="1"/>
        <v>33</v>
      </c>
      <c r="E16" s="108"/>
      <c r="F16" s="108"/>
      <c r="G16" s="108">
        <v>12</v>
      </c>
      <c r="H16" s="108"/>
      <c r="I16" s="108">
        <v>12</v>
      </c>
      <c r="J16" s="108"/>
      <c r="K16" s="108"/>
      <c r="L16" s="108">
        <v>10</v>
      </c>
      <c r="M16" s="108"/>
      <c r="N16" s="58">
        <f t="shared" si="6"/>
        <v>35.53846153846154</v>
      </c>
      <c r="P16" s="100">
        <f t="shared" si="2"/>
        <v>33</v>
      </c>
      <c r="Q16" s="100">
        <f t="shared" si="3"/>
        <v>14</v>
      </c>
      <c r="R16" s="100" t="str">
        <f t="shared" si="4"/>
        <v>SSKK</v>
      </c>
      <c r="S16" s="100">
        <f t="shared" si="5"/>
        <v>51</v>
      </c>
    </row>
    <row r="17" spans="1:19" x14ac:dyDescent="0.2">
      <c r="A17" s="4">
        <f>Sjak!A17</f>
        <v>15</v>
      </c>
      <c r="B17" s="5" t="str">
        <f>Sjak!B17</f>
        <v>Team Korinth (UDGÅET)</v>
      </c>
      <c r="C17" s="18">
        <f t="shared" si="0"/>
        <v>0</v>
      </c>
      <c r="D17" s="19">
        <f t="shared" si="1"/>
        <v>55</v>
      </c>
      <c r="E17" s="108"/>
      <c r="F17" s="108"/>
      <c r="G17" s="108"/>
      <c r="H17" s="108"/>
      <c r="I17" s="108"/>
      <c r="J17" s="108"/>
      <c r="K17" s="108"/>
      <c r="L17" s="108"/>
      <c r="M17" s="108"/>
      <c r="N17" s="58">
        <f t="shared" si="6"/>
        <v>0</v>
      </c>
      <c r="P17" s="100">
        <f t="shared" si="2"/>
        <v>55</v>
      </c>
      <c r="Q17" s="100">
        <f t="shared" si="3"/>
        <v>15</v>
      </c>
      <c r="R17" s="100" t="str">
        <f t="shared" si="4"/>
        <v>Team Korinth (UDGÅET)</v>
      </c>
      <c r="S17" s="100">
        <f t="shared" si="5"/>
        <v>0</v>
      </c>
    </row>
    <row r="18" spans="1:19" x14ac:dyDescent="0.2">
      <c r="A18" s="4">
        <f>Sjak!A18</f>
        <v>16</v>
      </c>
      <c r="B18" s="5" t="str">
        <f>Sjak!B18</f>
        <v>Afrodites disciple</v>
      </c>
      <c r="C18" s="18">
        <f t="shared" si="0"/>
        <v>76</v>
      </c>
      <c r="D18" s="19">
        <f t="shared" si="1"/>
        <v>15</v>
      </c>
      <c r="E18" s="108"/>
      <c r="F18" s="108">
        <v>4</v>
      </c>
      <c r="G18" s="108">
        <v>16</v>
      </c>
      <c r="H18" s="108">
        <v>2</v>
      </c>
      <c r="I18" s="108">
        <v>18</v>
      </c>
      <c r="J18" s="108">
        <v>2</v>
      </c>
      <c r="K18" s="108"/>
      <c r="L18" s="108">
        <v>9</v>
      </c>
      <c r="M18" s="108"/>
      <c r="N18" s="58">
        <f t="shared" si="6"/>
        <v>52.384615384615387</v>
      </c>
      <c r="P18" s="100">
        <f t="shared" si="2"/>
        <v>15</v>
      </c>
      <c r="Q18" s="100">
        <f t="shared" si="3"/>
        <v>16</v>
      </c>
      <c r="R18" s="100" t="str">
        <f t="shared" si="4"/>
        <v>Afrodites disciple</v>
      </c>
      <c r="S18" s="100">
        <f t="shared" si="5"/>
        <v>76</v>
      </c>
    </row>
    <row r="19" spans="1:19" x14ac:dyDescent="0.2">
      <c r="A19" s="4">
        <f>Sjak!A19</f>
        <v>17</v>
      </c>
      <c r="B19" s="5" t="str">
        <f>Sjak!B19</f>
        <v>TOP</v>
      </c>
      <c r="C19" s="18">
        <f t="shared" si="0"/>
        <v>68</v>
      </c>
      <c r="D19" s="19">
        <f t="shared" si="1"/>
        <v>22</v>
      </c>
      <c r="E19" s="108">
        <v>2</v>
      </c>
      <c r="F19" s="108">
        <v>13</v>
      </c>
      <c r="G19" s="108">
        <v>7</v>
      </c>
      <c r="H19" s="108">
        <v>14</v>
      </c>
      <c r="I19" s="108"/>
      <c r="J19" s="108">
        <v>2</v>
      </c>
      <c r="K19" s="108"/>
      <c r="L19" s="108">
        <v>8</v>
      </c>
      <c r="M19" s="108"/>
      <c r="N19" s="58">
        <f t="shared" si="6"/>
        <v>47.230769230769234</v>
      </c>
      <c r="P19" s="100">
        <f t="shared" si="2"/>
        <v>22</v>
      </c>
      <c r="Q19" s="100">
        <f t="shared" si="3"/>
        <v>17</v>
      </c>
      <c r="R19" s="100" t="str">
        <f t="shared" si="4"/>
        <v>TOP</v>
      </c>
      <c r="S19" s="100">
        <f t="shared" si="5"/>
        <v>68</v>
      </c>
    </row>
    <row r="20" spans="1:19" x14ac:dyDescent="0.2">
      <c r="A20" s="4">
        <f>Sjak!A20</f>
        <v>18</v>
      </c>
      <c r="B20" s="5" t="str">
        <f>Sjak!B20</f>
        <v>Mig og Morten</v>
      </c>
      <c r="C20" s="18">
        <f t="shared" si="0"/>
        <v>69</v>
      </c>
      <c r="D20" s="19">
        <f t="shared" si="1"/>
        <v>21</v>
      </c>
      <c r="E20" s="108">
        <v>2</v>
      </c>
      <c r="F20" s="108">
        <v>4</v>
      </c>
      <c r="G20" s="108">
        <v>11</v>
      </c>
      <c r="H20" s="108">
        <v>2</v>
      </c>
      <c r="I20" s="108"/>
      <c r="J20" s="108">
        <v>18</v>
      </c>
      <c r="K20" s="108"/>
      <c r="L20" s="108">
        <v>9</v>
      </c>
      <c r="M20" s="108"/>
      <c r="N20" s="58">
        <f t="shared" si="6"/>
        <v>47.384615384615387</v>
      </c>
      <c r="P20" s="100">
        <f t="shared" si="2"/>
        <v>21</v>
      </c>
      <c r="Q20" s="100">
        <f t="shared" si="3"/>
        <v>18</v>
      </c>
      <c r="R20" s="100" t="str">
        <f t="shared" si="4"/>
        <v>Mig og Morten</v>
      </c>
      <c r="S20" s="100">
        <f t="shared" si="5"/>
        <v>69</v>
      </c>
    </row>
    <row r="21" spans="1:19" x14ac:dyDescent="0.2">
      <c r="A21" s="4">
        <f>Sjak!A21</f>
        <v>19</v>
      </c>
      <c r="B21" s="5" t="str">
        <f>Sjak!B21</f>
        <v>Mor Muuh</v>
      </c>
      <c r="C21" s="18">
        <f t="shared" si="0"/>
        <v>39</v>
      </c>
      <c r="D21" s="19">
        <f t="shared" si="1"/>
        <v>45</v>
      </c>
      <c r="E21" s="108">
        <v>2</v>
      </c>
      <c r="F21" s="108">
        <v>2</v>
      </c>
      <c r="G21" s="108">
        <v>2</v>
      </c>
      <c r="H21" s="108"/>
      <c r="I21" s="108">
        <v>7</v>
      </c>
      <c r="J21" s="108">
        <v>4</v>
      </c>
      <c r="K21" s="108"/>
      <c r="L21" s="108">
        <v>9</v>
      </c>
      <c r="M21" s="108"/>
      <c r="N21" s="58">
        <f t="shared" si="6"/>
        <v>27.384615384615387</v>
      </c>
      <c r="P21" s="100">
        <f t="shared" si="2"/>
        <v>45</v>
      </c>
      <c r="Q21" s="100">
        <f t="shared" si="3"/>
        <v>19</v>
      </c>
      <c r="R21" s="100" t="str">
        <f t="shared" si="4"/>
        <v>Mor Muuh</v>
      </c>
      <c r="S21" s="100">
        <f t="shared" si="5"/>
        <v>39</v>
      </c>
    </row>
    <row r="22" spans="1:19" x14ac:dyDescent="0.2">
      <c r="A22" s="4">
        <f>Sjak!A22</f>
        <v>20</v>
      </c>
      <c r="B22" s="5" t="str">
        <f>Sjak!B22</f>
        <v>Syncro</v>
      </c>
      <c r="C22" s="18">
        <f t="shared" si="0"/>
        <v>77</v>
      </c>
      <c r="D22" s="19">
        <f t="shared" si="1"/>
        <v>14</v>
      </c>
      <c r="E22" s="108">
        <v>18</v>
      </c>
      <c r="F22" s="108">
        <v>10</v>
      </c>
      <c r="G22" s="108">
        <v>16</v>
      </c>
      <c r="H22" s="108"/>
      <c r="I22" s="108"/>
      <c r="J22" s="108"/>
      <c r="K22" s="108"/>
      <c r="L22" s="108">
        <v>8</v>
      </c>
      <c r="M22" s="108"/>
      <c r="N22" s="58">
        <f t="shared" si="6"/>
        <v>53.230769230769234</v>
      </c>
      <c r="P22" s="100">
        <f t="shared" si="2"/>
        <v>14</v>
      </c>
      <c r="Q22" s="100">
        <f t="shared" si="3"/>
        <v>20</v>
      </c>
      <c r="R22" s="100" t="str">
        <f t="shared" si="4"/>
        <v>Syncro</v>
      </c>
      <c r="S22" s="100">
        <f t="shared" si="5"/>
        <v>77</v>
      </c>
    </row>
    <row r="23" spans="1:19" x14ac:dyDescent="0.2">
      <c r="A23" s="4">
        <f>Sjak!A23</f>
        <v>21</v>
      </c>
      <c r="B23" s="5" t="str">
        <f>Sjak!B23</f>
        <v>Familen Danmark</v>
      </c>
      <c r="C23" s="18">
        <f t="shared" si="0"/>
        <v>53</v>
      </c>
      <c r="D23" s="19">
        <f t="shared" si="1"/>
        <v>32</v>
      </c>
      <c r="E23" s="108"/>
      <c r="F23" s="108">
        <v>4</v>
      </c>
      <c r="G23" s="108">
        <v>6</v>
      </c>
      <c r="H23" s="108"/>
      <c r="I23" s="108">
        <v>12</v>
      </c>
      <c r="J23" s="108">
        <v>2</v>
      </c>
      <c r="K23" s="108"/>
      <c r="L23" s="108">
        <v>11</v>
      </c>
      <c r="M23" s="108"/>
      <c r="N23" s="58">
        <f t="shared" si="6"/>
        <v>36.692307692307693</v>
      </c>
      <c r="P23" s="100">
        <f t="shared" si="2"/>
        <v>32</v>
      </c>
      <c r="Q23" s="100">
        <f t="shared" si="3"/>
        <v>21</v>
      </c>
      <c r="R23" s="100" t="str">
        <f t="shared" si="4"/>
        <v>Familen Danmark</v>
      </c>
      <c r="S23" s="100">
        <f t="shared" si="5"/>
        <v>53</v>
      </c>
    </row>
    <row r="24" spans="1:19" x14ac:dyDescent="0.2">
      <c r="A24" s="4">
        <f>Sjak!A24</f>
        <v>22</v>
      </c>
      <c r="B24" s="5" t="str">
        <f>Sjak!B24</f>
        <v>Australopithecus</v>
      </c>
      <c r="C24" s="18">
        <f t="shared" si="0"/>
        <v>0</v>
      </c>
      <c r="D24" s="19">
        <f t="shared" si="1"/>
        <v>55</v>
      </c>
      <c r="E24" s="108"/>
      <c r="F24" s="108"/>
      <c r="G24" s="108"/>
      <c r="H24" s="108"/>
      <c r="I24" s="108"/>
      <c r="J24" s="108"/>
      <c r="K24" s="108"/>
      <c r="L24" s="108"/>
      <c r="M24" s="108"/>
      <c r="N24" s="58">
        <f t="shared" si="6"/>
        <v>0</v>
      </c>
      <c r="P24" s="100">
        <f t="shared" si="2"/>
        <v>55</v>
      </c>
      <c r="Q24" s="100">
        <f t="shared" si="3"/>
        <v>22</v>
      </c>
      <c r="R24" s="100" t="str">
        <f t="shared" si="4"/>
        <v>Australopithecus</v>
      </c>
      <c r="S24" s="100">
        <f t="shared" si="5"/>
        <v>0</v>
      </c>
    </row>
    <row r="25" spans="1:19" x14ac:dyDescent="0.2">
      <c r="A25" s="4">
        <f>Sjak!A25</f>
        <v>23</v>
      </c>
      <c r="B25" s="5" t="str">
        <f>Sjak!B25</f>
        <v>Nissebanden og Fynboen</v>
      </c>
      <c r="C25" s="18">
        <f t="shared" si="0"/>
        <v>60</v>
      </c>
      <c r="D25" s="19">
        <f t="shared" si="1"/>
        <v>26</v>
      </c>
      <c r="E25" s="108"/>
      <c r="F25" s="108">
        <v>4</v>
      </c>
      <c r="G25" s="108">
        <v>8</v>
      </c>
      <c r="H25" s="108"/>
      <c r="I25" s="108">
        <v>20</v>
      </c>
      <c r="J25" s="108">
        <v>12</v>
      </c>
      <c r="K25" s="108"/>
      <c r="L25" s="108">
        <v>2</v>
      </c>
      <c r="M25" s="108">
        <v>-5</v>
      </c>
      <c r="N25" s="58">
        <f t="shared" si="6"/>
        <v>41.307692307692307</v>
      </c>
      <c r="P25" s="100">
        <f t="shared" si="2"/>
        <v>26</v>
      </c>
      <c r="Q25" s="100">
        <f t="shared" si="3"/>
        <v>23</v>
      </c>
      <c r="R25" s="100" t="str">
        <f t="shared" si="4"/>
        <v>Nissebanden og Fynboen</v>
      </c>
      <c r="S25" s="100">
        <f t="shared" si="5"/>
        <v>60</v>
      </c>
    </row>
    <row r="26" spans="1:19" x14ac:dyDescent="0.2">
      <c r="A26" s="4">
        <f>Sjak!A26</f>
        <v>24</v>
      </c>
      <c r="B26" s="5" t="str">
        <f>Sjak!B26</f>
        <v>Vibrio</v>
      </c>
      <c r="C26" s="18">
        <f t="shared" si="0"/>
        <v>81</v>
      </c>
      <c r="D26" s="19">
        <f t="shared" si="1"/>
        <v>10</v>
      </c>
      <c r="E26" s="108">
        <v>2</v>
      </c>
      <c r="F26" s="108"/>
      <c r="G26" s="108">
        <v>20</v>
      </c>
      <c r="H26" s="108"/>
      <c r="I26" s="108">
        <v>8</v>
      </c>
      <c r="J26" s="108">
        <v>13</v>
      </c>
      <c r="K26" s="108"/>
      <c r="L26" s="108">
        <v>11</v>
      </c>
      <c r="M26" s="108"/>
      <c r="N26" s="58">
        <f t="shared" si="6"/>
        <v>55.692307692307693</v>
      </c>
      <c r="P26" s="100">
        <f t="shared" si="2"/>
        <v>10</v>
      </c>
      <c r="Q26" s="100">
        <f t="shared" si="3"/>
        <v>24</v>
      </c>
      <c r="R26" s="100" t="str">
        <f t="shared" si="4"/>
        <v>Vibrio</v>
      </c>
      <c r="S26" s="100">
        <f t="shared" si="5"/>
        <v>81</v>
      </c>
    </row>
    <row r="27" spans="1:19" x14ac:dyDescent="0.2">
      <c r="A27" s="4">
        <f>Sjak!A27</f>
        <v>25</v>
      </c>
      <c r="B27" s="5" t="str">
        <f>Sjak!B27</f>
        <v>Klonalitakipe</v>
      </c>
      <c r="C27" s="18">
        <f t="shared" si="0"/>
        <v>25</v>
      </c>
      <c r="D27" s="19">
        <f t="shared" si="1"/>
        <v>53</v>
      </c>
      <c r="E27" s="108"/>
      <c r="F27" s="108"/>
      <c r="G27" s="108">
        <v>8</v>
      </c>
      <c r="H27" s="108"/>
      <c r="I27" s="108"/>
      <c r="J27" s="108"/>
      <c r="K27" s="108"/>
      <c r="L27" s="108">
        <v>8</v>
      </c>
      <c r="M27" s="108"/>
      <c r="N27" s="58">
        <f t="shared" si="6"/>
        <v>17.230769230769234</v>
      </c>
      <c r="P27" s="100">
        <f t="shared" si="2"/>
        <v>53</v>
      </c>
      <c r="Q27" s="100">
        <f t="shared" si="3"/>
        <v>25</v>
      </c>
      <c r="R27" s="100" t="str">
        <f t="shared" si="4"/>
        <v>Klonalitakipe</v>
      </c>
      <c r="S27" s="100">
        <f t="shared" si="5"/>
        <v>25</v>
      </c>
    </row>
    <row r="28" spans="1:19" x14ac:dyDescent="0.2">
      <c r="A28" s="4">
        <f>Sjak!A28</f>
        <v>26</v>
      </c>
      <c r="B28" s="5" t="str">
        <f>Sjak!B28</f>
        <v>GRIP</v>
      </c>
      <c r="C28" s="18">
        <f t="shared" si="0"/>
        <v>83</v>
      </c>
      <c r="D28" s="19">
        <f t="shared" si="1"/>
        <v>9</v>
      </c>
      <c r="E28" s="108">
        <v>18</v>
      </c>
      <c r="F28" s="108">
        <v>14</v>
      </c>
      <c r="G28" s="108"/>
      <c r="H28" s="108">
        <v>16</v>
      </c>
      <c r="I28" s="108"/>
      <c r="J28" s="108"/>
      <c r="K28" s="108"/>
      <c r="L28" s="108">
        <v>8</v>
      </c>
      <c r="M28" s="108"/>
      <c r="N28" s="58">
        <f t="shared" si="6"/>
        <v>57.230769230769234</v>
      </c>
      <c r="P28" s="100">
        <f t="shared" si="2"/>
        <v>9</v>
      </c>
      <c r="Q28" s="100">
        <f t="shared" si="3"/>
        <v>26</v>
      </c>
      <c r="R28" s="100" t="str">
        <f t="shared" si="4"/>
        <v>GRIP</v>
      </c>
      <c r="S28" s="100">
        <f t="shared" si="5"/>
        <v>83</v>
      </c>
    </row>
    <row r="29" spans="1:19" x14ac:dyDescent="0.2">
      <c r="A29" s="4">
        <f>Sjak!A29</f>
        <v>27</v>
      </c>
      <c r="B29" s="5" t="str">
        <f>Sjak!B29</f>
        <v>Erectus</v>
      </c>
      <c r="C29" s="18">
        <f t="shared" si="0"/>
        <v>0</v>
      </c>
      <c r="D29" s="19">
        <f t="shared" si="1"/>
        <v>55</v>
      </c>
      <c r="E29" s="108"/>
      <c r="F29" s="108"/>
      <c r="G29" s="108"/>
      <c r="H29" s="108"/>
      <c r="I29" s="108"/>
      <c r="J29" s="108"/>
      <c r="K29" s="108"/>
      <c r="L29" s="108"/>
      <c r="M29" s="108"/>
      <c r="N29" s="58">
        <f t="shared" si="6"/>
        <v>0</v>
      </c>
      <c r="P29" s="100">
        <f t="shared" si="2"/>
        <v>55</v>
      </c>
      <c r="Q29" s="100">
        <f t="shared" si="3"/>
        <v>27</v>
      </c>
      <c r="R29" s="100" t="str">
        <f t="shared" si="4"/>
        <v>Erectus</v>
      </c>
      <c r="S29" s="100">
        <f t="shared" si="5"/>
        <v>0</v>
      </c>
    </row>
    <row r="30" spans="1:19" x14ac:dyDescent="0.2">
      <c r="A30" s="4">
        <f>Sjak!A30</f>
        <v>28</v>
      </c>
      <c r="B30" s="5" t="str">
        <f>Sjak!B30</f>
        <v>Saiphsation</v>
      </c>
      <c r="C30" s="18">
        <f t="shared" si="0"/>
        <v>28</v>
      </c>
      <c r="D30" s="19">
        <f t="shared" si="1"/>
        <v>50</v>
      </c>
      <c r="E30" s="108">
        <v>2</v>
      </c>
      <c r="F30" s="108">
        <v>4</v>
      </c>
      <c r="G30" s="108"/>
      <c r="H30" s="108"/>
      <c r="I30" s="108"/>
      <c r="J30" s="108">
        <v>4</v>
      </c>
      <c r="K30" s="108"/>
      <c r="L30" s="108">
        <v>8</v>
      </c>
      <c r="M30" s="108"/>
      <c r="N30" s="58">
        <f t="shared" si="6"/>
        <v>19.230769230769234</v>
      </c>
      <c r="P30" s="100">
        <f t="shared" si="2"/>
        <v>50</v>
      </c>
      <c r="Q30" s="100">
        <f t="shared" si="3"/>
        <v>28</v>
      </c>
      <c r="R30" s="100" t="str">
        <f t="shared" si="4"/>
        <v>Saiphsation</v>
      </c>
      <c r="S30" s="100">
        <f t="shared" si="5"/>
        <v>28</v>
      </c>
    </row>
    <row r="31" spans="1:19" x14ac:dyDescent="0.2">
      <c r="A31" s="4">
        <f>Sjak!A31</f>
        <v>29</v>
      </c>
      <c r="B31" s="5" t="str">
        <f>Sjak!B31</f>
        <v>Skøjteprinsesserne</v>
      </c>
      <c r="C31" s="18">
        <f t="shared" si="0"/>
        <v>40</v>
      </c>
      <c r="D31" s="19">
        <f t="shared" si="1"/>
        <v>43</v>
      </c>
      <c r="E31" s="108"/>
      <c r="F31" s="108">
        <v>12</v>
      </c>
      <c r="G31" s="108"/>
      <c r="H31" s="108">
        <v>4</v>
      </c>
      <c r="I31" s="108"/>
      <c r="J31" s="108"/>
      <c r="K31" s="108"/>
      <c r="L31" s="108">
        <v>10</v>
      </c>
      <c r="M31" s="108"/>
      <c r="N31" s="58">
        <f t="shared" si="6"/>
        <v>27.53846153846154</v>
      </c>
      <c r="P31" s="100">
        <f t="shared" si="2"/>
        <v>43</v>
      </c>
      <c r="Q31" s="100">
        <f t="shared" si="3"/>
        <v>29</v>
      </c>
      <c r="R31" s="100" t="str">
        <f t="shared" si="4"/>
        <v>Skøjteprinsesserne</v>
      </c>
      <c r="S31" s="100">
        <f t="shared" si="5"/>
        <v>40</v>
      </c>
    </row>
    <row r="32" spans="1:19" x14ac:dyDescent="0.2">
      <c r="A32" s="4">
        <f>Sjak!A32</f>
        <v>30</v>
      </c>
      <c r="B32" s="5" t="str">
        <f>Sjak!B32</f>
        <v>Mandemarietoftgaard</v>
      </c>
      <c r="C32" s="18">
        <f t="shared" si="0"/>
        <v>80</v>
      </c>
      <c r="D32" s="19">
        <f t="shared" si="1"/>
        <v>12</v>
      </c>
      <c r="E32" s="108">
        <v>20</v>
      </c>
      <c r="F32" s="108">
        <v>4</v>
      </c>
      <c r="G32" s="108">
        <v>20</v>
      </c>
      <c r="H32" s="108"/>
      <c r="I32" s="108"/>
      <c r="J32" s="108"/>
      <c r="K32" s="108"/>
      <c r="L32" s="108">
        <v>10</v>
      </c>
      <c r="M32" s="108"/>
      <c r="N32" s="58">
        <f t="shared" si="6"/>
        <v>55.53846153846154</v>
      </c>
      <c r="P32" s="100">
        <f t="shared" si="2"/>
        <v>12</v>
      </c>
      <c r="Q32" s="100">
        <f t="shared" si="3"/>
        <v>30</v>
      </c>
      <c r="R32" s="100" t="str">
        <f t="shared" si="4"/>
        <v>Mandemarietoftgaard</v>
      </c>
      <c r="S32" s="100">
        <f t="shared" si="5"/>
        <v>80</v>
      </c>
    </row>
    <row r="33" spans="1:19" x14ac:dyDescent="0.2">
      <c r="A33" s="4">
        <f>Sjak!A33</f>
        <v>31</v>
      </c>
      <c r="B33" s="5" t="str">
        <f>Sjak!B33</f>
        <v>KÜHL</v>
      </c>
      <c r="C33" s="18">
        <f t="shared" si="0"/>
        <v>59</v>
      </c>
      <c r="D33" s="19">
        <f t="shared" si="1"/>
        <v>28</v>
      </c>
      <c r="E33" s="108"/>
      <c r="F33" s="108">
        <v>2</v>
      </c>
      <c r="G33" s="108">
        <v>11</v>
      </c>
      <c r="H33" s="108">
        <v>2</v>
      </c>
      <c r="I33" s="108">
        <v>11</v>
      </c>
      <c r="J33" s="108">
        <v>2</v>
      </c>
      <c r="K33" s="108"/>
      <c r="L33" s="108">
        <v>11</v>
      </c>
      <c r="M33" s="108"/>
      <c r="N33" s="58">
        <f t="shared" si="6"/>
        <v>40.692307692307693</v>
      </c>
      <c r="P33" s="100">
        <f t="shared" si="2"/>
        <v>28</v>
      </c>
      <c r="Q33" s="100">
        <f t="shared" si="3"/>
        <v>31</v>
      </c>
      <c r="R33" s="100" t="str">
        <f t="shared" si="4"/>
        <v>KÜHL</v>
      </c>
      <c r="S33" s="100">
        <f t="shared" si="5"/>
        <v>59</v>
      </c>
    </row>
    <row r="34" spans="1:19" x14ac:dyDescent="0.2">
      <c r="A34" s="4">
        <f>Sjak!A34</f>
        <v>32</v>
      </c>
      <c r="B34" s="5" t="str">
        <f>Sjak!B34</f>
        <v>RAR</v>
      </c>
      <c r="C34" s="18">
        <f t="shared" si="0"/>
        <v>66</v>
      </c>
      <c r="D34" s="19">
        <f t="shared" si="1"/>
        <v>23</v>
      </c>
      <c r="E34" s="108">
        <v>2</v>
      </c>
      <c r="F34" s="108">
        <v>2</v>
      </c>
      <c r="G34" s="108">
        <v>8</v>
      </c>
      <c r="H34" s="108">
        <v>2</v>
      </c>
      <c r="I34" s="108">
        <v>15</v>
      </c>
      <c r="J34" s="108">
        <v>2</v>
      </c>
      <c r="K34" s="108"/>
      <c r="L34" s="108">
        <v>13</v>
      </c>
      <c r="M34" s="108"/>
      <c r="N34" s="58">
        <f t="shared" si="6"/>
        <v>46</v>
      </c>
      <c r="P34" s="100">
        <f t="shared" si="2"/>
        <v>23</v>
      </c>
      <c r="Q34" s="100">
        <f t="shared" si="3"/>
        <v>32</v>
      </c>
      <c r="R34" s="100" t="str">
        <f t="shared" si="4"/>
        <v>RAR</v>
      </c>
      <c r="S34" s="100">
        <f t="shared" si="5"/>
        <v>66</v>
      </c>
    </row>
    <row r="35" spans="1:19" x14ac:dyDescent="0.2">
      <c r="A35" s="4">
        <f>Sjak!A35</f>
        <v>33</v>
      </c>
      <c r="B35" s="5" t="str">
        <f>Sjak!B35</f>
        <v>CK 2.0</v>
      </c>
      <c r="C35" s="18">
        <f t="shared" ref="C35:C60" si="7">INT($B$1/MAX($N$3:$N$60)*N35)</f>
        <v>58</v>
      </c>
      <c r="D35" s="19">
        <f t="shared" ref="D35:D66" si="8">RANK(C35,C$3:C$60)</f>
        <v>30</v>
      </c>
      <c r="E35" s="108">
        <v>16</v>
      </c>
      <c r="F35" s="108">
        <v>4</v>
      </c>
      <c r="G35" s="108">
        <v>12</v>
      </c>
      <c r="H35" s="108"/>
      <c r="I35" s="108"/>
      <c r="J35" s="108"/>
      <c r="K35" s="108"/>
      <c r="L35" s="108">
        <v>7</v>
      </c>
      <c r="M35" s="108"/>
      <c r="N35" s="58">
        <f t="shared" si="6"/>
        <v>40.07692307692308</v>
      </c>
      <c r="P35" s="100">
        <f t="shared" ref="P35:P57" si="9">D35</f>
        <v>30</v>
      </c>
      <c r="Q35" s="100">
        <f t="shared" ref="Q35:Q57" si="10">A35</f>
        <v>33</v>
      </c>
      <c r="R35" s="100" t="str">
        <f t="shared" ref="R35:R57" si="11">B35</f>
        <v>CK 2.0</v>
      </c>
      <c r="S35" s="100">
        <f t="shared" ref="S35:S57" si="12">C35</f>
        <v>58</v>
      </c>
    </row>
    <row r="36" spans="1:19" x14ac:dyDescent="0.2">
      <c r="A36" s="4">
        <f>Sjak!A36</f>
        <v>34</v>
      </c>
      <c r="B36" s="5" t="str">
        <f>Sjak!B36</f>
        <v>Skjoldmøerne</v>
      </c>
      <c r="C36" s="18">
        <f t="shared" si="7"/>
        <v>36</v>
      </c>
      <c r="D36" s="19">
        <f t="shared" si="8"/>
        <v>47</v>
      </c>
      <c r="E36" s="108"/>
      <c r="F36" s="108"/>
      <c r="G36" s="108">
        <v>12</v>
      </c>
      <c r="H36" s="108">
        <v>2</v>
      </c>
      <c r="I36" s="108">
        <v>13</v>
      </c>
      <c r="J36" s="108"/>
      <c r="K36" s="108"/>
      <c r="L36" s="108">
        <v>7</v>
      </c>
      <c r="M36" s="108">
        <v>-10</v>
      </c>
      <c r="N36" s="58">
        <f t="shared" si="6"/>
        <v>25.07692307692308</v>
      </c>
      <c r="P36" s="100">
        <f t="shared" si="9"/>
        <v>47</v>
      </c>
      <c r="Q36" s="100">
        <f t="shared" si="10"/>
        <v>34</v>
      </c>
      <c r="R36" s="100" t="str">
        <f t="shared" si="11"/>
        <v>Skjoldmøerne</v>
      </c>
      <c r="S36" s="100">
        <f t="shared" si="12"/>
        <v>36</v>
      </c>
    </row>
    <row r="37" spans="1:19" x14ac:dyDescent="0.2">
      <c r="A37" s="4">
        <f>Sjak!A37</f>
        <v>35</v>
      </c>
      <c r="B37" s="5" t="str">
        <f>Sjak!B37</f>
        <v>Gimekön (2 PRS)</v>
      </c>
      <c r="C37" s="18">
        <f t="shared" si="7"/>
        <v>26</v>
      </c>
      <c r="D37" s="19">
        <f t="shared" si="8"/>
        <v>52</v>
      </c>
      <c r="E37" s="108"/>
      <c r="F37" s="108"/>
      <c r="G37" s="108"/>
      <c r="H37" s="108"/>
      <c r="I37" s="108">
        <v>15</v>
      </c>
      <c r="J37" s="108"/>
      <c r="K37" s="108"/>
      <c r="L37" s="108">
        <v>3</v>
      </c>
      <c r="M37" s="108"/>
      <c r="N37" s="58">
        <f t="shared" si="6"/>
        <v>18.46153846153846</v>
      </c>
      <c r="P37" s="100">
        <f t="shared" si="9"/>
        <v>52</v>
      </c>
      <c r="Q37" s="100">
        <f t="shared" si="10"/>
        <v>35</v>
      </c>
      <c r="R37" s="100" t="str">
        <f t="shared" si="11"/>
        <v>Gimekön (2 PRS)</v>
      </c>
      <c r="S37" s="100">
        <f t="shared" si="12"/>
        <v>26</v>
      </c>
    </row>
    <row r="38" spans="1:19" x14ac:dyDescent="0.2">
      <c r="A38" s="4">
        <f>Sjak!A38</f>
        <v>36</v>
      </c>
      <c r="B38" s="5" t="str">
        <f>Sjak!B38</f>
        <v>Sjak Najs Majs</v>
      </c>
      <c r="C38" s="18">
        <f t="shared" si="7"/>
        <v>40</v>
      </c>
      <c r="D38" s="19">
        <f t="shared" si="8"/>
        <v>43</v>
      </c>
      <c r="E38" s="108"/>
      <c r="F38" s="108">
        <v>4</v>
      </c>
      <c r="G38" s="108">
        <v>12</v>
      </c>
      <c r="H38" s="108">
        <v>2</v>
      </c>
      <c r="I38" s="108">
        <v>6</v>
      </c>
      <c r="J38" s="108"/>
      <c r="K38" s="108"/>
      <c r="L38" s="108">
        <v>12</v>
      </c>
      <c r="M38" s="108">
        <v>-10</v>
      </c>
      <c r="N38" s="58">
        <f t="shared" si="6"/>
        <v>27.846153846153847</v>
      </c>
      <c r="P38" s="100">
        <f t="shared" si="9"/>
        <v>43</v>
      </c>
      <c r="Q38" s="100">
        <f t="shared" si="10"/>
        <v>36</v>
      </c>
      <c r="R38" s="100" t="str">
        <f t="shared" si="11"/>
        <v>Sjak Najs Majs</v>
      </c>
      <c r="S38" s="100">
        <f t="shared" si="12"/>
        <v>40</v>
      </c>
    </row>
    <row r="39" spans="1:19" x14ac:dyDescent="0.2">
      <c r="A39" s="4">
        <f>Sjak!A39</f>
        <v>37</v>
      </c>
      <c r="B39" s="5" t="str">
        <f>Sjak!B39</f>
        <v>TjuBANG!</v>
      </c>
      <c r="C39" s="18">
        <f t="shared" si="7"/>
        <v>72</v>
      </c>
      <c r="D39" s="19">
        <f t="shared" si="8"/>
        <v>17</v>
      </c>
      <c r="E39" s="108">
        <v>12</v>
      </c>
      <c r="F39" s="108">
        <v>4</v>
      </c>
      <c r="G39" s="108"/>
      <c r="H39" s="108">
        <v>20</v>
      </c>
      <c r="I39" s="108"/>
      <c r="J39" s="108"/>
      <c r="K39" s="108"/>
      <c r="L39" s="108">
        <v>12</v>
      </c>
      <c r="M39" s="108"/>
      <c r="N39" s="58">
        <f t="shared" si="6"/>
        <v>49.846153846153847</v>
      </c>
      <c r="P39" s="100">
        <f t="shared" si="9"/>
        <v>17</v>
      </c>
      <c r="Q39" s="100">
        <f t="shared" si="10"/>
        <v>37</v>
      </c>
      <c r="R39" s="100" t="str">
        <f t="shared" si="11"/>
        <v>TjuBANG!</v>
      </c>
      <c r="S39" s="100">
        <f t="shared" si="12"/>
        <v>72</v>
      </c>
    </row>
    <row r="40" spans="1:19" x14ac:dyDescent="0.2">
      <c r="A40" s="4">
        <f>Sjak!A40</f>
        <v>38</v>
      </c>
      <c r="B40" s="5" t="str">
        <f>Sjak!B40</f>
        <v>Randers skulderen med basarm</v>
      </c>
      <c r="C40" s="18">
        <f t="shared" si="7"/>
        <v>0</v>
      </c>
      <c r="D40" s="19">
        <f t="shared" si="8"/>
        <v>55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58">
        <f t="shared" si="6"/>
        <v>0</v>
      </c>
      <c r="P40" s="100">
        <f t="shared" si="9"/>
        <v>55</v>
      </c>
      <c r="Q40" s="100">
        <f t="shared" si="10"/>
        <v>38</v>
      </c>
      <c r="R40" s="100" t="str">
        <f t="shared" si="11"/>
        <v>Randers skulderen med basarm</v>
      </c>
      <c r="S40" s="100">
        <f t="shared" si="12"/>
        <v>0</v>
      </c>
    </row>
    <row r="41" spans="1:19" x14ac:dyDescent="0.2">
      <c r="A41" s="4">
        <f>Sjak!A41</f>
        <v>39</v>
      </c>
      <c r="B41" s="5" t="str">
        <f>Sjak!B41</f>
        <v>A!</v>
      </c>
      <c r="C41" s="18">
        <f t="shared" si="7"/>
        <v>150</v>
      </c>
      <c r="D41" s="19">
        <f t="shared" si="8"/>
        <v>1</v>
      </c>
      <c r="E41" s="108">
        <v>18</v>
      </c>
      <c r="F41" s="108"/>
      <c r="G41" s="108">
        <v>12</v>
      </c>
      <c r="H41" s="108">
        <v>20</v>
      </c>
      <c r="I41" s="108">
        <v>20</v>
      </c>
      <c r="J41" s="108">
        <v>18</v>
      </c>
      <c r="K41" s="108"/>
      <c r="L41" s="108">
        <v>13</v>
      </c>
      <c r="M41" s="108"/>
      <c r="N41" s="58">
        <f t="shared" si="6"/>
        <v>103</v>
      </c>
      <c r="P41" s="100">
        <f t="shared" si="9"/>
        <v>1</v>
      </c>
      <c r="Q41" s="100">
        <f t="shared" si="10"/>
        <v>39</v>
      </c>
      <c r="R41" s="100" t="str">
        <f t="shared" si="11"/>
        <v>A!</v>
      </c>
      <c r="S41" s="100">
        <f t="shared" si="12"/>
        <v>150</v>
      </c>
    </row>
    <row r="42" spans="1:19" x14ac:dyDescent="0.2">
      <c r="A42" s="4">
        <f>Sjak!A42</f>
        <v>40</v>
      </c>
      <c r="B42" s="5" t="str">
        <f>Sjak!B42</f>
        <v>CK Hotness</v>
      </c>
      <c r="C42" s="18">
        <f t="shared" si="7"/>
        <v>15</v>
      </c>
      <c r="D42" s="19">
        <f t="shared" si="8"/>
        <v>54</v>
      </c>
      <c r="E42" s="108"/>
      <c r="F42" s="108">
        <v>4</v>
      </c>
      <c r="G42" s="108"/>
      <c r="H42" s="108"/>
      <c r="I42" s="108"/>
      <c r="J42" s="108">
        <v>2</v>
      </c>
      <c r="K42" s="108"/>
      <c r="L42" s="108">
        <v>4</v>
      </c>
      <c r="M42" s="108"/>
      <c r="N42" s="58">
        <f t="shared" si="6"/>
        <v>10.615384615384617</v>
      </c>
      <c r="P42" s="100">
        <f t="shared" si="9"/>
        <v>54</v>
      </c>
      <c r="Q42" s="100">
        <f t="shared" si="10"/>
        <v>40</v>
      </c>
      <c r="R42" s="100" t="str">
        <f t="shared" si="11"/>
        <v>CK Hotness</v>
      </c>
      <c r="S42" s="100">
        <f t="shared" si="12"/>
        <v>15</v>
      </c>
    </row>
    <row r="43" spans="1:19" x14ac:dyDescent="0.2">
      <c r="A43" s="4">
        <f>Sjak!A43</f>
        <v>41</v>
      </c>
      <c r="B43" s="5" t="str">
        <f>Sjak!B43</f>
        <v>Federation des Scouts</v>
      </c>
      <c r="C43" s="18">
        <f t="shared" si="7"/>
        <v>49</v>
      </c>
      <c r="D43" s="19">
        <f t="shared" si="8"/>
        <v>35</v>
      </c>
      <c r="E43" s="108">
        <v>6</v>
      </c>
      <c r="F43" s="108"/>
      <c r="G43" s="108"/>
      <c r="H43" s="108"/>
      <c r="I43" s="108">
        <v>10</v>
      </c>
      <c r="J43" s="108">
        <v>4</v>
      </c>
      <c r="K43" s="108"/>
      <c r="L43" s="108">
        <v>12</v>
      </c>
      <c r="M43" s="108"/>
      <c r="N43" s="58">
        <f t="shared" si="6"/>
        <v>33.846153846153847</v>
      </c>
      <c r="P43" s="100">
        <f t="shared" si="9"/>
        <v>35</v>
      </c>
      <c r="Q43" s="100">
        <f t="shared" si="10"/>
        <v>41</v>
      </c>
      <c r="R43" s="100" t="str">
        <f t="shared" si="11"/>
        <v>Federation des Scouts</v>
      </c>
      <c r="S43" s="100">
        <f t="shared" si="12"/>
        <v>49</v>
      </c>
    </row>
    <row r="44" spans="1:19" x14ac:dyDescent="0.2">
      <c r="A44" s="4">
        <f>Sjak!A44</f>
        <v>42</v>
      </c>
      <c r="B44" s="5" t="str">
        <f>Sjak!B44</f>
        <v>100 gram ris</v>
      </c>
      <c r="C44" s="18">
        <f t="shared" si="7"/>
        <v>50</v>
      </c>
      <c r="D44" s="19">
        <f t="shared" si="8"/>
        <v>34</v>
      </c>
      <c r="E44" s="108">
        <v>2</v>
      </c>
      <c r="F44" s="108">
        <v>4</v>
      </c>
      <c r="G44" s="108">
        <v>6</v>
      </c>
      <c r="H44" s="108">
        <v>2</v>
      </c>
      <c r="I44" s="108">
        <v>11</v>
      </c>
      <c r="J44" s="108">
        <v>4</v>
      </c>
      <c r="K44" s="108"/>
      <c r="L44" s="108">
        <v>5</v>
      </c>
      <c r="M44" s="108"/>
      <c r="N44" s="58">
        <f t="shared" si="6"/>
        <v>34.769230769230766</v>
      </c>
      <c r="P44" s="100">
        <f t="shared" si="9"/>
        <v>34</v>
      </c>
      <c r="Q44" s="100">
        <f t="shared" si="10"/>
        <v>42</v>
      </c>
      <c r="R44" s="100" t="str">
        <f t="shared" si="11"/>
        <v>100 gram ris</v>
      </c>
      <c r="S44" s="100">
        <f t="shared" si="12"/>
        <v>50</v>
      </c>
    </row>
    <row r="45" spans="1:19" x14ac:dyDescent="0.2">
      <c r="A45" s="4">
        <f>Sjak!A45</f>
        <v>43</v>
      </c>
      <c r="B45" s="5" t="str">
        <f>Sjak!B45</f>
        <v>Jonas Molly</v>
      </c>
      <c r="C45" s="18">
        <f t="shared" si="7"/>
        <v>31</v>
      </c>
      <c r="D45" s="19">
        <f t="shared" si="8"/>
        <v>48</v>
      </c>
      <c r="E45" s="108"/>
      <c r="F45" s="108">
        <v>6</v>
      </c>
      <c r="G45" s="108"/>
      <c r="H45" s="108"/>
      <c r="I45" s="108">
        <v>13</v>
      </c>
      <c r="J45" s="108"/>
      <c r="K45" s="108"/>
      <c r="L45" s="108">
        <v>2</v>
      </c>
      <c r="M45" s="108"/>
      <c r="N45" s="58">
        <f t="shared" si="6"/>
        <v>21.307692307692307</v>
      </c>
      <c r="P45" s="100">
        <f t="shared" si="9"/>
        <v>48</v>
      </c>
      <c r="Q45" s="100">
        <f t="shared" si="10"/>
        <v>43</v>
      </c>
      <c r="R45" s="100" t="str">
        <f t="shared" si="11"/>
        <v>Jonas Molly</v>
      </c>
      <c r="S45" s="100">
        <f t="shared" si="12"/>
        <v>31</v>
      </c>
    </row>
    <row r="46" spans="1:19" x14ac:dyDescent="0.2">
      <c r="A46" s="4">
        <f>Sjak!A46</f>
        <v>44</v>
      </c>
      <c r="B46" s="5" t="str">
        <f>Sjak!B46</f>
        <v>Team SmartIEnFart!</v>
      </c>
      <c r="C46" s="18">
        <f t="shared" si="7"/>
        <v>101</v>
      </c>
      <c r="D46" s="19">
        <f t="shared" si="8"/>
        <v>5</v>
      </c>
      <c r="E46" s="108">
        <v>14</v>
      </c>
      <c r="F46" s="108">
        <v>4</v>
      </c>
      <c r="G46" s="108">
        <v>16</v>
      </c>
      <c r="H46" s="108">
        <v>20</v>
      </c>
      <c r="I46" s="108">
        <v>2</v>
      </c>
      <c r="J46" s="108">
        <v>2</v>
      </c>
      <c r="K46" s="108"/>
      <c r="L46" s="108">
        <v>10</v>
      </c>
      <c r="M46" s="108"/>
      <c r="N46" s="58">
        <f t="shared" si="6"/>
        <v>69.538461538461533</v>
      </c>
      <c r="P46" s="100">
        <f t="shared" si="9"/>
        <v>5</v>
      </c>
      <c r="Q46" s="100">
        <f t="shared" si="10"/>
        <v>44</v>
      </c>
      <c r="R46" s="100" t="str">
        <f t="shared" si="11"/>
        <v>Team SmartIEnFart!</v>
      </c>
      <c r="S46" s="100">
        <f t="shared" si="12"/>
        <v>101</v>
      </c>
    </row>
    <row r="47" spans="1:19" x14ac:dyDescent="0.2">
      <c r="A47" s="4">
        <f>Sjak!A47</f>
        <v>45</v>
      </c>
      <c r="B47" s="5" t="str">
        <f>Sjak!B47</f>
        <v>MacPherson Family</v>
      </c>
      <c r="C47" s="18">
        <f t="shared" si="7"/>
        <v>38</v>
      </c>
      <c r="D47" s="19">
        <f t="shared" si="8"/>
        <v>46</v>
      </c>
      <c r="E47" s="108"/>
      <c r="F47" s="108">
        <v>6</v>
      </c>
      <c r="G47" s="108">
        <v>6</v>
      </c>
      <c r="H47" s="108"/>
      <c r="I47" s="108"/>
      <c r="J47" s="108">
        <v>2</v>
      </c>
      <c r="K47" s="108"/>
      <c r="L47" s="108">
        <v>11</v>
      </c>
      <c r="M47" s="108"/>
      <c r="N47" s="58">
        <f t="shared" si="6"/>
        <v>26.692307692307693</v>
      </c>
      <c r="P47" s="100">
        <f t="shared" si="9"/>
        <v>46</v>
      </c>
      <c r="Q47" s="100">
        <f t="shared" si="10"/>
        <v>45</v>
      </c>
      <c r="R47" s="100" t="str">
        <f t="shared" si="11"/>
        <v>MacPherson Family</v>
      </c>
      <c r="S47" s="100">
        <f t="shared" si="12"/>
        <v>38</v>
      </c>
    </row>
    <row r="48" spans="1:19" x14ac:dyDescent="0.2">
      <c r="A48" s="4">
        <f>Sjak!A48</f>
        <v>46</v>
      </c>
      <c r="B48" s="5" t="str">
        <f>Sjak!B48</f>
        <v>Team Awesome</v>
      </c>
      <c r="C48" s="18">
        <f t="shared" si="7"/>
        <v>43</v>
      </c>
      <c r="D48" s="19">
        <f t="shared" si="8"/>
        <v>42</v>
      </c>
      <c r="E48" s="108">
        <v>2</v>
      </c>
      <c r="F48" s="108">
        <v>6</v>
      </c>
      <c r="G48" s="108"/>
      <c r="H48" s="108">
        <v>14</v>
      </c>
      <c r="I48" s="108"/>
      <c r="J48" s="108"/>
      <c r="K48" s="108"/>
      <c r="L48" s="108">
        <v>7</v>
      </c>
      <c r="M48" s="108"/>
      <c r="N48" s="58">
        <f t="shared" si="6"/>
        <v>30.076923076923077</v>
      </c>
      <c r="P48" s="100">
        <f t="shared" si="9"/>
        <v>42</v>
      </c>
      <c r="Q48" s="100">
        <f t="shared" si="10"/>
        <v>46</v>
      </c>
      <c r="R48" s="100" t="str">
        <f t="shared" si="11"/>
        <v>Team Awesome</v>
      </c>
      <c r="S48" s="100">
        <f t="shared" si="12"/>
        <v>43</v>
      </c>
    </row>
    <row r="49" spans="1:23" x14ac:dyDescent="0.2">
      <c r="A49" s="4">
        <f>Sjak!A49</f>
        <v>47</v>
      </c>
      <c r="B49" s="5" t="str">
        <f>Sjak!B49</f>
        <v>Sailors of the south</v>
      </c>
      <c r="C49" s="18">
        <f t="shared" si="7"/>
        <v>45</v>
      </c>
      <c r="D49" s="19">
        <f t="shared" si="8"/>
        <v>39</v>
      </c>
      <c r="E49" s="108"/>
      <c r="F49" s="108">
        <v>4</v>
      </c>
      <c r="G49" s="108"/>
      <c r="H49" s="108">
        <v>18</v>
      </c>
      <c r="I49" s="108"/>
      <c r="J49" s="108">
        <v>2</v>
      </c>
      <c r="K49" s="108"/>
      <c r="L49" s="108">
        <v>6</v>
      </c>
      <c r="M49" s="108"/>
      <c r="N49" s="58">
        <f t="shared" si="6"/>
        <v>30.923076923076923</v>
      </c>
      <c r="P49" s="100">
        <f t="shared" si="9"/>
        <v>39</v>
      </c>
      <c r="Q49" s="100">
        <f t="shared" si="10"/>
        <v>47</v>
      </c>
      <c r="R49" s="100" t="str">
        <f t="shared" si="11"/>
        <v>Sailors of the south</v>
      </c>
      <c r="S49" s="100">
        <f t="shared" si="12"/>
        <v>45</v>
      </c>
      <c r="W49" s="143"/>
    </row>
    <row r="50" spans="1:23" x14ac:dyDescent="0.2">
      <c r="A50" s="4">
        <f>Sjak!A50</f>
        <v>48</v>
      </c>
      <c r="B50" s="5" t="str">
        <f>Sjak!B50</f>
        <v>De lange sorte snobrød</v>
      </c>
      <c r="C50" s="18">
        <f t="shared" si="7"/>
        <v>73</v>
      </c>
      <c r="D50" s="19">
        <f t="shared" si="8"/>
        <v>16</v>
      </c>
      <c r="E50" s="108">
        <v>20</v>
      </c>
      <c r="F50" s="108">
        <v>12</v>
      </c>
      <c r="G50" s="108"/>
      <c r="H50" s="108">
        <v>14</v>
      </c>
      <c r="I50" s="108"/>
      <c r="J50" s="108"/>
      <c r="K50" s="108"/>
      <c r="L50" s="108">
        <v>8</v>
      </c>
      <c r="M50" s="108">
        <v>-5</v>
      </c>
      <c r="N50" s="58">
        <f t="shared" si="6"/>
        <v>50.230769230769234</v>
      </c>
      <c r="P50" s="100">
        <f t="shared" si="9"/>
        <v>16</v>
      </c>
      <c r="Q50" s="100">
        <f t="shared" si="10"/>
        <v>48</v>
      </c>
      <c r="R50" s="100" t="str">
        <f t="shared" si="11"/>
        <v>De lange sorte snobrød</v>
      </c>
      <c r="S50" s="100">
        <f t="shared" si="12"/>
        <v>73</v>
      </c>
    </row>
    <row r="51" spans="1:23" x14ac:dyDescent="0.2">
      <c r="A51" s="4">
        <f>Sjak!A51</f>
        <v>49</v>
      </c>
      <c r="B51" s="5" t="str">
        <f>Sjak!B51</f>
        <v>KongKnuds gamle garvede</v>
      </c>
      <c r="C51" s="18">
        <f t="shared" si="7"/>
        <v>44</v>
      </c>
      <c r="D51" s="19">
        <f t="shared" si="8"/>
        <v>41</v>
      </c>
      <c r="E51" s="108">
        <v>2</v>
      </c>
      <c r="F51" s="108">
        <v>2</v>
      </c>
      <c r="G51" s="108"/>
      <c r="H51" s="108"/>
      <c r="I51" s="108">
        <v>5</v>
      </c>
      <c r="J51" s="108">
        <v>13</v>
      </c>
      <c r="K51" s="108"/>
      <c r="L51" s="108">
        <v>7.5</v>
      </c>
      <c r="M51" s="108"/>
      <c r="N51" s="58">
        <f t="shared" si="6"/>
        <v>30.653846153846153</v>
      </c>
      <c r="P51" s="100">
        <f t="shared" si="9"/>
        <v>41</v>
      </c>
      <c r="Q51" s="100">
        <f t="shared" si="10"/>
        <v>49</v>
      </c>
      <c r="R51" s="100" t="str">
        <f t="shared" si="11"/>
        <v>KongKnuds gamle garvede</v>
      </c>
      <c r="S51" s="100">
        <f t="shared" si="12"/>
        <v>44</v>
      </c>
    </row>
    <row r="52" spans="1:23" x14ac:dyDescent="0.2">
      <c r="A52" s="4">
        <f>Sjak!A52</f>
        <v>50</v>
      </c>
      <c r="B52" s="5" t="str">
        <f>Sjak!B52</f>
        <v>Arne i Finnland</v>
      </c>
      <c r="C52" s="18">
        <f t="shared" si="7"/>
        <v>55</v>
      </c>
      <c r="D52" s="19">
        <f t="shared" si="8"/>
        <v>31</v>
      </c>
      <c r="E52" s="108">
        <v>18</v>
      </c>
      <c r="F52" s="108"/>
      <c r="G52" s="108">
        <v>12</v>
      </c>
      <c r="H52" s="108"/>
      <c r="I52" s="108"/>
      <c r="J52" s="108"/>
      <c r="K52" s="108"/>
      <c r="L52" s="108">
        <v>7</v>
      </c>
      <c r="M52" s="108"/>
      <c r="N52" s="58">
        <f t="shared" si="6"/>
        <v>38.07692307692308</v>
      </c>
      <c r="P52" s="100">
        <f t="shared" si="9"/>
        <v>31</v>
      </c>
      <c r="Q52" s="100">
        <f t="shared" si="10"/>
        <v>50</v>
      </c>
      <c r="R52" s="100" t="str">
        <f t="shared" si="11"/>
        <v>Arne i Finnland</v>
      </c>
      <c r="S52" s="100">
        <f t="shared" si="12"/>
        <v>55</v>
      </c>
    </row>
    <row r="53" spans="1:23" x14ac:dyDescent="0.2">
      <c r="A53" s="4">
        <f>Sjak!A53</f>
        <v>51</v>
      </c>
      <c r="B53" s="5" t="str">
        <f>Sjak!B53</f>
        <v>Powerpuff Pigerne</v>
      </c>
      <c r="C53" s="18">
        <f t="shared" si="7"/>
        <v>71</v>
      </c>
      <c r="D53" s="19">
        <f t="shared" si="8"/>
        <v>20</v>
      </c>
      <c r="E53" s="108">
        <v>12</v>
      </c>
      <c r="F53" s="108">
        <v>4</v>
      </c>
      <c r="G53" s="108">
        <v>11</v>
      </c>
      <c r="H53" s="108"/>
      <c r="I53" s="108">
        <v>4</v>
      </c>
      <c r="J53" s="108">
        <v>4</v>
      </c>
      <c r="K53" s="108"/>
      <c r="L53" s="108">
        <v>12</v>
      </c>
      <c r="M53" s="108"/>
      <c r="N53" s="58">
        <f t="shared" si="6"/>
        <v>48.846153846153847</v>
      </c>
      <c r="P53" s="100">
        <f t="shared" si="9"/>
        <v>20</v>
      </c>
      <c r="Q53" s="100">
        <f t="shared" si="10"/>
        <v>51</v>
      </c>
      <c r="R53" s="100" t="str">
        <f t="shared" si="11"/>
        <v>Powerpuff Pigerne</v>
      </c>
      <c r="S53" s="100">
        <f t="shared" si="12"/>
        <v>71</v>
      </c>
    </row>
    <row r="54" spans="1:23" x14ac:dyDescent="0.2">
      <c r="A54" s="4">
        <f>Sjak!A54</f>
        <v>52</v>
      </c>
      <c r="B54" s="5" t="str">
        <f>Sjak!B54</f>
        <v>Uduelighedens helte</v>
      </c>
      <c r="C54" s="18">
        <f t="shared" si="7"/>
        <v>90</v>
      </c>
      <c r="D54" s="19">
        <f t="shared" si="8"/>
        <v>7</v>
      </c>
      <c r="E54" s="108"/>
      <c r="F54" s="108"/>
      <c r="G54" s="108">
        <v>8</v>
      </c>
      <c r="H54" s="108">
        <v>20</v>
      </c>
      <c r="I54" s="108"/>
      <c r="J54" s="108">
        <v>20</v>
      </c>
      <c r="K54" s="108"/>
      <c r="L54" s="108">
        <v>12.5</v>
      </c>
      <c r="M54" s="108"/>
      <c r="N54" s="58">
        <f t="shared" si="6"/>
        <v>62.42307692307692</v>
      </c>
      <c r="P54" s="100">
        <f t="shared" si="9"/>
        <v>7</v>
      </c>
      <c r="Q54" s="100">
        <f t="shared" si="10"/>
        <v>52</v>
      </c>
      <c r="R54" s="100" t="str">
        <f t="shared" si="11"/>
        <v>Uduelighedens helte</v>
      </c>
      <c r="S54" s="100">
        <f t="shared" si="12"/>
        <v>90</v>
      </c>
    </row>
    <row r="55" spans="1:23" x14ac:dyDescent="0.2">
      <c r="A55" s="4">
        <f>Sjak!A55</f>
        <v>53</v>
      </c>
      <c r="B55" s="5" t="str">
        <f>Sjak!B55</f>
        <v>ARA</v>
      </c>
      <c r="C55" s="18">
        <f t="shared" si="7"/>
        <v>102</v>
      </c>
      <c r="D55" s="19">
        <f t="shared" si="8"/>
        <v>4</v>
      </c>
      <c r="E55" s="108">
        <v>2</v>
      </c>
      <c r="F55" s="108">
        <v>4</v>
      </c>
      <c r="G55" s="108">
        <v>16</v>
      </c>
      <c r="H55" s="108"/>
      <c r="I55" s="108">
        <v>18</v>
      </c>
      <c r="J55" s="108">
        <v>18</v>
      </c>
      <c r="K55" s="108"/>
      <c r="L55" s="108">
        <v>11</v>
      </c>
      <c r="M55" s="108"/>
      <c r="N55" s="58">
        <f t="shared" si="6"/>
        <v>70.692307692307693</v>
      </c>
      <c r="P55" s="100">
        <f t="shared" si="9"/>
        <v>4</v>
      </c>
      <c r="Q55" s="100">
        <f t="shared" si="10"/>
        <v>53</v>
      </c>
      <c r="R55" s="100" t="str">
        <f t="shared" si="11"/>
        <v>ARA</v>
      </c>
      <c r="S55" s="100">
        <f t="shared" si="12"/>
        <v>102</v>
      </c>
    </row>
    <row r="56" spans="1:23" x14ac:dyDescent="0.2">
      <c r="A56" s="4">
        <f>Sjak!A56</f>
        <v>54</v>
      </c>
      <c r="B56" s="5" t="str">
        <f>Sjak!B56</f>
        <v>Dressurridderne</v>
      </c>
      <c r="C56" s="18">
        <f t="shared" si="7"/>
        <v>72</v>
      </c>
      <c r="D56" s="19">
        <f t="shared" si="8"/>
        <v>17</v>
      </c>
      <c r="E56" s="108">
        <v>16</v>
      </c>
      <c r="F56" s="108">
        <v>4</v>
      </c>
      <c r="G56" s="108">
        <v>12</v>
      </c>
      <c r="H56" s="108"/>
      <c r="I56" s="108">
        <v>4</v>
      </c>
      <c r="J56" s="108">
        <v>2</v>
      </c>
      <c r="K56" s="108"/>
      <c r="L56" s="108">
        <v>10</v>
      </c>
      <c r="M56" s="108"/>
      <c r="N56" s="58">
        <f t="shared" si="6"/>
        <v>49.53846153846154</v>
      </c>
      <c r="P56" s="100">
        <f t="shared" si="9"/>
        <v>17</v>
      </c>
      <c r="Q56" s="100">
        <f t="shared" si="10"/>
        <v>54</v>
      </c>
      <c r="R56" s="100" t="str">
        <f t="shared" si="11"/>
        <v>Dressurridderne</v>
      </c>
      <c r="S56" s="100">
        <f t="shared" si="12"/>
        <v>72</v>
      </c>
    </row>
    <row r="57" spans="1:23" x14ac:dyDescent="0.2">
      <c r="A57" s="4">
        <f>Sjak!A57</f>
        <v>55</v>
      </c>
      <c r="B57" s="5" t="str">
        <f>Sjak!B57</f>
        <v>Birkegruppen</v>
      </c>
      <c r="C57" s="18">
        <f t="shared" si="7"/>
        <v>81</v>
      </c>
      <c r="D57" s="19">
        <f t="shared" si="8"/>
        <v>10</v>
      </c>
      <c r="E57" s="108">
        <v>2</v>
      </c>
      <c r="F57" s="108">
        <v>4</v>
      </c>
      <c r="G57" s="108">
        <v>12</v>
      </c>
      <c r="H57" s="108">
        <v>18</v>
      </c>
      <c r="I57" s="108">
        <v>4</v>
      </c>
      <c r="J57" s="108">
        <v>2</v>
      </c>
      <c r="K57" s="108"/>
      <c r="L57" s="108">
        <v>12</v>
      </c>
      <c r="M57" s="108"/>
      <c r="N57" s="58">
        <f t="shared" si="6"/>
        <v>55.846153846153847</v>
      </c>
      <c r="P57" s="100">
        <f t="shared" si="9"/>
        <v>10</v>
      </c>
      <c r="Q57" s="100">
        <f t="shared" si="10"/>
        <v>55</v>
      </c>
      <c r="R57" s="100" t="str">
        <f t="shared" si="11"/>
        <v>Birkegruppen</v>
      </c>
      <c r="S57" s="100">
        <f t="shared" si="12"/>
        <v>81</v>
      </c>
    </row>
    <row r="58" spans="1:23" x14ac:dyDescent="0.2">
      <c r="A58" s="4">
        <f>Sjak!A58</f>
        <v>56</v>
      </c>
      <c r="B58" s="5" t="str">
        <f>Sjak!B58</f>
        <v>1. Holte</v>
      </c>
      <c r="C58" s="18">
        <f t="shared" si="7"/>
        <v>46</v>
      </c>
      <c r="D58" s="19">
        <f t="shared" si="8"/>
        <v>38</v>
      </c>
      <c r="E58" s="108"/>
      <c r="F58" s="108">
        <v>4</v>
      </c>
      <c r="G58" s="108"/>
      <c r="H58" s="108">
        <v>14</v>
      </c>
      <c r="I58" s="108"/>
      <c r="J58" s="108"/>
      <c r="K58" s="108"/>
      <c r="L58" s="108">
        <v>12</v>
      </c>
      <c r="M58" s="108"/>
      <c r="N58" s="58">
        <f t="shared" si="6"/>
        <v>31.846153846153847</v>
      </c>
      <c r="P58" s="100">
        <f t="shared" ref="P58:P60" si="13">D58</f>
        <v>38</v>
      </c>
      <c r="Q58" s="100">
        <f t="shared" ref="Q58:Q60" si="14">A58</f>
        <v>56</v>
      </c>
      <c r="R58" s="100" t="str">
        <f t="shared" ref="R58:R60" si="15">B58</f>
        <v>1. Holte</v>
      </c>
      <c r="S58" s="100">
        <f t="shared" ref="S58:S60" si="16">C58</f>
        <v>46</v>
      </c>
    </row>
    <row r="59" spans="1:23" x14ac:dyDescent="0.2">
      <c r="A59" s="4">
        <f>Sjak!A59</f>
        <v>57</v>
      </c>
      <c r="B59" s="5" t="str">
        <f>Sjak!B59</f>
        <v>TL</v>
      </c>
      <c r="C59" s="18">
        <f t="shared" si="7"/>
        <v>30</v>
      </c>
      <c r="D59" s="19">
        <f t="shared" si="8"/>
        <v>49</v>
      </c>
      <c r="E59" s="108">
        <v>6</v>
      </c>
      <c r="F59" s="108"/>
      <c r="G59" s="108"/>
      <c r="H59" s="108"/>
      <c r="I59" s="108"/>
      <c r="J59" s="108">
        <v>6</v>
      </c>
      <c r="K59" s="108"/>
      <c r="L59" s="108">
        <v>8</v>
      </c>
      <c r="M59" s="108"/>
      <c r="N59" s="58">
        <f t="shared" si="6"/>
        <v>21.230769230769234</v>
      </c>
      <c r="P59" s="100">
        <f t="shared" si="13"/>
        <v>49</v>
      </c>
      <c r="Q59" s="100">
        <f t="shared" si="14"/>
        <v>57</v>
      </c>
      <c r="R59" s="100" t="str">
        <f t="shared" si="15"/>
        <v>TL</v>
      </c>
      <c r="S59" s="100">
        <f t="shared" si="16"/>
        <v>30</v>
      </c>
    </row>
    <row r="60" spans="1:23" x14ac:dyDescent="0.2">
      <c r="A60" s="4">
        <f>Sjak!A60</f>
        <v>58</v>
      </c>
      <c r="B60" s="5" t="str">
        <f>Sjak!B60</f>
        <v>Team Paradise</v>
      </c>
      <c r="C60" s="18">
        <f t="shared" si="7"/>
        <v>28</v>
      </c>
      <c r="D60" s="19">
        <f t="shared" si="8"/>
        <v>50</v>
      </c>
      <c r="E60" s="108"/>
      <c r="F60" s="108"/>
      <c r="G60" s="108">
        <v>8</v>
      </c>
      <c r="H60" s="108"/>
      <c r="I60" s="108"/>
      <c r="J60" s="108"/>
      <c r="K60" s="108"/>
      <c r="L60" s="108">
        <v>10</v>
      </c>
      <c r="M60" s="108"/>
      <c r="N60" s="58">
        <f t="shared" si="6"/>
        <v>19.53846153846154</v>
      </c>
      <c r="P60" s="100">
        <f t="shared" si="13"/>
        <v>50</v>
      </c>
      <c r="Q60" s="100">
        <f t="shared" si="14"/>
        <v>58</v>
      </c>
      <c r="R60" s="100" t="str">
        <f t="shared" si="15"/>
        <v>Team Paradise</v>
      </c>
      <c r="S60" s="100">
        <f t="shared" si="16"/>
        <v>28</v>
      </c>
    </row>
  </sheetData>
  <mergeCells count="1">
    <mergeCell ref="C1:D1"/>
  </mergeCells>
  <phoneticPr fontId="1" type="noConversion"/>
  <pageMargins left="0.78740157480314965" right="0.78740157480314965" top="0.78740157480314965" bottom="0.78740157480314965" header="0.39370078740157483" footer="0.39370078740157483"/>
  <pageSetup paperSize="9" scale="77" orientation="landscape" r:id="rId1"/>
  <headerFooter alignWithMargins="0">
    <oddHeader>&amp;L&amp;"Arial,Fed"Sværdkamp 2013
&amp;"Arial,Kursiv"&amp;A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pane ySplit="2" topLeftCell="A3" activePane="bottomLeft" state="frozen"/>
      <selection activeCell="P30" sqref="P30"/>
      <selection pane="bottomLeft" activeCell="D8" sqref="D8"/>
    </sheetView>
  </sheetViews>
  <sheetFormatPr defaultRowHeight="11.25" x14ac:dyDescent="0.2"/>
  <cols>
    <col min="1" max="1" width="6.140625" style="3" bestFit="1" customWidth="1"/>
    <col min="2" max="2" width="22.85546875" style="3" bestFit="1" customWidth="1"/>
    <col min="3" max="8" width="8.7109375" style="3" customWidth="1"/>
    <col min="9" max="10" width="9.140625" style="3"/>
    <col min="11" max="11" width="6.140625" style="3" hidden="1" customWidth="1"/>
    <col min="12" max="12" width="5.42578125" style="3" hidden="1" customWidth="1"/>
    <col min="13" max="13" width="22.85546875" style="3" hidden="1" customWidth="1"/>
    <col min="14" max="14" width="6.140625" style="3" hidden="1" customWidth="1"/>
    <col min="15" max="16384" width="9.140625" style="3"/>
  </cols>
  <sheetData>
    <row r="1" spans="1:14" ht="12.75" customHeight="1" x14ac:dyDescent="0.2">
      <c r="A1" s="9" t="s">
        <v>11</v>
      </c>
      <c r="B1" s="46">
        <v>150</v>
      </c>
      <c r="C1" s="158" t="s">
        <v>13</v>
      </c>
      <c r="D1" s="159"/>
      <c r="E1" s="69" t="s">
        <v>141</v>
      </c>
      <c r="F1" s="70" t="s">
        <v>142</v>
      </c>
      <c r="G1" s="74" t="s">
        <v>143</v>
      </c>
      <c r="H1" s="50"/>
    </row>
    <row r="2" spans="1:14" ht="12" thickBot="1" x14ac:dyDescent="0.25">
      <c r="A2" s="23" t="s">
        <v>10</v>
      </c>
      <c r="B2" s="72" t="s">
        <v>1</v>
      </c>
      <c r="C2" s="52" t="s">
        <v>14</v>
      </c>
      <c r="D2" s="51" t="s">
        <v>17</v>
      </c>
      <c r="E2" s="48" t="s">
        <v>17</v>
      </c>
      <c r="F2" s="71" t="s">
        <v>17</v>
      </c>
      <c r="G2" s="73" t="s">
        <v>17</v>
      </c>
      <c r="H2" s="49" t="s">
        <v>34</v>
      </c>
      <c r="K2" s="100" t="s">
        <v>17</v>
      </c>
      <c r="L2" s="100" t="s">
        <v>10</v>
      </c>
      <c r="M2" s="100" t="s">
        <v>1</v>
      </c>
      <c r="N2" s="100" t="s">
        <v>14</v>
      </c>
    </row>
    <row r="3" spans="1:14" x14ac:dyDescent="0.2">
      <c r="A3" s="4">
        <f>Sjak!A3</f>
        <v>1</v>
      </c>
      <c r="B3" s="5" t="str">
        <f>Sjak!B3</f>
        <v>L.I.M</v>
      </c>
      <c r="C3" s="18">
        <f t="shared" ref="C3:C16" si="0">ROUND(((MAX(H$3:H$60)-H3)/(MAX(H$3:H$60)-MIN(H$3:H$60))*($B$1-1))+1,0)</f>
        <v>103</v>
      </c>
      <c r="D3" s="19">
        <f t="shared" ref="D3:D34" si="1">RANK(C3,C$3:C$60)</f>
        <v>12</v>
      </c>
      <c r="E3" s="105">
        <v>38</v>
      </c>
      <c r="F3" s="105">
        <v>15</v>
      </c>
      <c r="G3" s="109">
        <v>8</v>
      </c>
      <c r="H3" s="21">
        <f>E3+F3+G3</f>
        <v>61</v>
      </c>
      <c r="K3" s="102">
        <f>D3</f>
        <v>12</v>
      </c>
      <c r="L3" s="102">
        <f>A3</f>
        <v>1</v>
      </c>
      <c r="M3" s="102" t="str">
        <f>B3</f>
        <v>L.I.M</v>
      </c>
      <c r="N3" s="102">
        <f>C3</f>
        <v>103</v>
      </c>
    </row>
    <row r="4" spans="1:14" x14ac:dyDescent="0.2">
      <c r="A4" s="4">
        <f>Sjak!A4</f>
        <v>2</v>
      </c>
      <c r="B4" s="5" t="str">
        <f>Sjak!B4</f>
        <v>BE-ton</v>
      </c>
      <c r="C4" s="18">
        <f t="shared" si="0"/>
        <v>51</v>
      </c>
      <c r="D4" s="19">
        <f t="shared" si="1"/>
        <v>43</v>
      </c>
      <c r="E4" s="105">
        <v>24</v>
      </c>
      <c r="F4" s="105">
        <v>40</v>
      </c>
      <c r="G4" s="109">
        <v>55</v>
      </c>
      <c r="H4" s="21">
        <f t="shared" ref="H4:H57" si="2">E4+F4+G4</f>
        <v>119</v>
      </c>
      <c r="K4" s="102">
        <f t="shared" ref="K4:K57" si="3">D4</f>
        <v>43</v>
      </c>
      <c r="L4" s="102">
        <f t="shared" ref="L4:L57" si="4">A4</f>
        <v>2</v>
      </c>
      <c r="M4" s="102" t="str">
        <f t="shared" ref="M4:M57" si="5">B4</f>
        <v>BE-ton</v>
      </c>
      <c r="N4" s="102">
        <f t="shared" ref="N4:N57" si="6">C4</f>
        <v>51</v>
      </c>
    </row>
    <row r="5" spans="1:14" x14ac:dyDescent="0.2">
      <c r="A5" s="4">
        <f>Sjak!A5</f>
        <v>3</v>
      </c>
      <c r="B5" s="5" t="str">
        <f>Sjak!B5</f>
        <v>Heidrun</v>
      </c>
      <c r="C5" s="18">
        <f t="shared" si="0"/>
        <v>121</v>
      </c>
      <c r="D5" s="19">
        <f t="shared" si="1"/>
        <v>9</v>
      </c>
      <c r="E5" s="105">
        <v>14</v>
      </c>
      <c r="F5" s="105">
        <v>20</v>
      </c>
      <c r="G5" s="109">
        <v>7</v>
      </c>
      <c r="H5" s="21">
        <f t="shared" si="2"/>
        <v>41</v>
      </c>
      <c r="K5" s="102">
        <f t="shared" si="3"/>
        <v>9</v>
      </c>
      <c r="L5" s="102">
        <f t="shared" si="4"/>
        <v>3</v>
      </c>
      <c r="M5" s="102" t="str">
        <f t="shared" si="5"/>
        <v>Heidrun</v>
      </c>
      <c r="N5" s="102">
        <f t="shared" si="6"/>
        <v>121</v>
      </c>
    </row>
    <row r="6" spans="1:14" x14ac:dyDescent="0.2">
      <c r="A6" s="4">
        <f>Sjak!A6</f>
        <v>4</v>
      </c>
      <c r="B6" s="5" t="str">
        <f>Sjak!B6</f>
        <v>Bacon</v>
      </c>
      <c r="C6" s="33">
        <f t="shared" si="0"/>
        <v>136</v>
      </c>
      <c r="D6" s="19">
        <f t="shared" si="1"/>
        <v>3</v>
      </c>
      <c r="E6" s="105">
        <v>1</v>
      </c>
      <c r="F6" s="105">
        <v>11</v>
      </c>
      <c r="G6" s="105">
        <v>12</v>
      </c>
      <c r="H6" s="21">
        <f t="shared" si="2"/>
        <v>24</v>
      </c>
      <c r="K6" s="102">
        <f t="shared" si="3"/>
        <v>3</v>
      </c>
      <c r="L6" s="102">
        <f t="shared" si="4"/>
        <v>4</v>
      </c>
      <c r="M6" s="102" t="str">
        <f t="shared" si="5"/>
        <v>Bacon</v>
      </c>
      <c r="N6" s="102">
        <f t="shared" si="6"/>
        <v>136</v>
      </c>
    </row>
    <row r="7" spans="1:14" x14ac:dyDescent="0.2">
      <c r="A7" s="4">
        <f>Sjak!A7</f>
        <v>5</v>
      </c>
      <c r="B7" s="5" t="str">
        <f>Sjak!B7</f>
        <v>CK</v>
      </c>
      <c r="C7" s="18">
        <f t="shared" si="0"/>
        <v>70</v>
      </c>
      <c r="D7" s="19">
        <f t="shared" si="1"/>
        <v>33</v>
      </c>
      <c r="E7" s="105">
        <v>16</v>
      </c>
      <c r="F7" s="105">
        <v>53</v>
      </c>
      <c r="G7" s="105">
        <v>29</v>
      </c>
      <c r="H7" s="21">
        <f t="shared" si="2"/>
        <v>98</v>
      </c>
      <c r="K7" s="102">
        <f t="shared" si="3"/>
        <v>33</v>
      </c>
      <c r="L7" s="102">
        <f t="shared" si="4"/>
        <v>5</v>
      </c>
      <c r="M7" s="102" t="str">
        <f t="shared" si="5"/>
        <v>CK</v>
      </c>
      <c r="N7" s="102">
        <f t="shared" si="6"/>
        <v>70</v>
      </c>
    </row>
    <row r="8" spans="1:14" x14ac:dyDescent="0.2">
      <c r="A8" s="4">
        <f>Sjak!A8</f>
        <v>6</v>
      </c>
      <c r="B8" s="5" t="str">
        <f>Sjak!B8</f>
        <v>Casper og de unge drenge</v>
      </c>
      <c r="C8" s="33">
        <f t="shared" si="0"/>
        <v>136</v>
      </c>
      <c r="D8" s="19">
        <f t="shared" si="1"/>
        <v>3</v>
      </c>
      <c r="E8" s="105">
        <v>11</v>
      </c>
      <c r="F8" s="105">
        <v>4</v>
      </c>
      <c r="G8" s="105">
        <v>9</v>
      </c>
      <c r="H8" s="21">
        <f t="shared" si="2"/>
        <v>24</v>
      </c>
      <c r="K8" s="102">
        <f t="shared" si="3"/>
        <v>3</v>
      </c>
      <c r="L8" s="102">
        <f t="shared" si="4"/>
        <v>6</v>
      </c>
      <c r="M8" s="102" t="str">
        <f t="shared" si="5"/>
        <v>Casper og de unge drenge</v>
      </c>
      <c r="N8" s="102">
        <f t="shared" si="6"/>
        <v>136</v>
      </c>
    </row>
    <row r="9" spans="1:14" x14ac:dyDescent="0.2">
      <c r="A9" s="4">
        <f>Sjak!A9</f>
        <v>7</v>
      </c>
      <c r="B9" s="5" t="str">
        <f>Sjak!B9</f>
        <v>TKM</v>
      </c>
      <c r="C9" s="18">
        <f t="shared" si="0"/>
        <v>41</v>
      </c>
      <c r="D9" s="19">
        <f t="shared" si="1"/>
        <v>49</v>
      </c>
      <c r="E9" s="105">
        <v>37</v>
      </c>
      <c r="F9" s="105">
        <v>47</v>
      </c>
      <c r="G9" s="105">
        <v>46</v>
      </c>
      <c r="H9" s="21">
        <f t="shared" si="2"/>
        <v>130</v>
      </c>
      <c r="K9" s="102">
        <f t="shared" si="3"/>
        <v>49</v>
      </c>
      <c r="L9" s="102">
        <f t="shared" si="4"/>
        <v>7</v>
      </c>
      <c r="M9" s="102" t="str">
        <f t="shared" si="5"/>
        <v>TKM</v>
      </c>
      <c r="N9" s="102">
        <f t="shared" si="6"/>
        <v>41</v>
      </c>
    </row>
    <row r="10" spans="1:14" x14ac:dyDescent="0.2">
      <c r="A10" s="4">
        <f>Sjak!A10</f>
        <v>8</v>
      </c>
      <c r="B10" s="5" t="str">
        <f>Sjak!B10</f>
        <v>Warriors of Orion (2 PRS)</v>
      </c>
      <c r="C10" s="18">
        <f t="shared" si="0"/>
        <v>62</v>
      </c>
      <c r="D10" s="19">
        <f t="shared" si="1"/>
        <v>38</v>
      </c>
      <c r="E10" s="105">
        <v>58</v>
      </c>
      <c r="F10" s="105">
        <v>26</v>
      </c>
      <c r="G10" s="105">
        <v>23</v>
      </c>
      <c r="H10" s="21">
        <f t="shared" si="2"/>
        <v>107</v>
      </c>
      <c r="K10" s="102">
        <f t="shared" si="3"/>
        <v>38</v>
      </c>
      <c r="L10" s="102">
        <f t="shared" si="4"/>
        <v>8</v>
      </c>
      <c r="M10" s="102" t="str">
        <f t="shared" si="5"/>
        <v>Warriors of Orion (2 PRS)</v>
      </c>
      <c r="N10" s="102">
        <f t="shared" si="6"/>
        <v>62</v>
      </c>
    </row>
    <row r="11" spans="1:14" x14ac:dyDescent="0.2">
      <c r="A11" s="4">
        <f>Sjak!A11</f>
        <v>9</v>
      </c>
      <c r="B11" s="5" t="str">
        <f>Sjak!B11</f>
        <v>AALM</v>
      </c>
      <c r="C11" s="18">
        <f t="shared" si="0"/>
        <v>98</v>
      </c>
      <c r="D11" s="19">
        <f t="shared" si="1"/>
        <v>17</v>
      </c>
      <c r="E11" s="105">
        <v>15</v>
      </c>
      <c r="F11" s="105">
        <v>8</v>
      </c>
      <c r="G11" s="105">
        <v>44</v>
      </c>
      <c r="H11" s="21">
        <f t="shared" si="2"/>
        <v>67</v>
      </c>
      <c r="K11" s="102">
        <f t="shared" si="3"/>
        <v>17</v>
      </c>
      <c r="L11" s="102">
        <f t="shared" si="4"/>
        <v>9</v>
      </c>
      <c r="M11" s="102" t="str">
        <f t="shared" si="5"/>
        <v>AALM</v>
      </c>
      <c r="N11" s="102">
        <f t="shared" si="6"/>
        <v>98</v>
      </c>
    </row>
    <row r="12" spans="1:14" x14ac:dyDescent="0.2">
      <c r="A12" s="4">
        <f>Sjak!A12</f>
        <v>10</v>
      </c>
      <c r="B12" s="5" t="str">
        <f>Sjak!B12</f>
        <v>Rubisko</v>
      </c>
      <c r="C12" s="18">
        <f t="shared" si="0"/>
        <v>58</v>
      </c>
      <c r="D12" s="19">
        <f t="shared" si="1"/>
        <v>42</v>
      </c>
      <c r="E12" s="105">
        <v>42</v>
      </c>
      <c r="F12" s="105">
        <v>50</v>
      </c>
      <c r="G12" s="105">
        <v>19</v>
      </c>
      <c r="H12" s="21">
        <f t="shared" si="2"/>
        <v>111</v>
      </c>
      <c r="K12" s="102">
        <f t="shared" si="3"/>
        <v>42</v>
      </c>
      <c r="L12" s="102">
        <f t="shared" si="4"/>
        <v>10</v>
      </c>
      <c r="M12" s="102" t="str">
        <f t="shared" si="5"/>
        <v>Rubisko</v>
      </c>
      <c r="N12" s="102">
        <f t="shared" si="6"/>
        <v>58</v>
      </c>
    </row>
    <row r="13" spans="1:14" x14ac:dyDescent="0.2">
      <c r="A13" s="4">
        <f>Sjak!A13</f>
        <v>11</v>
      </c>
      <c r="B13" s="5" t="str">
        <f>Sjak!B13</f>
        <v>Dr. Tranquilizer &amp; Sønner</v>
      </c>
      <c r="C13" s="18">
        <f t="shared" si="0"/>
        <v>117</v>
      </c>
      <c r="D13" s="19">
        <f t="shared" si="1"/>
        <v>10</v>
      </c>
      <c r="E13" s="105">
        <v>30</v>
      </c>
      <c r="F13" s="105">
        <v>2</v>
      </c>
      <c r="G13" s="105">
        <v>13</v>
      </c>
      <c r="H13" s="21">
        <f t="shared" si="2"/>
        <v>45</v>
      </c>
      <c r="K13" s="102">
        <f t="shared" si="3"/>
        <v>10</v>
      </c>
      <c r="L13" s="102">
        <f t="shared" si="4"/>
        <v>11</v>
      </c>
      <c r="M13" s="102" t="str">
        <f t="shared" si="5"/>
        <v>Dr. Tranquilizer &amp; Sønner</v>
      </c>
      <c r="N13" s="102">
        <f t="shared" si="6"/>
        <v>117</v>
      </c>
    </row>
    <row r="14" spans="1:14" x14ac:dyDescent="0.2">
      <c r="A14" s="4">
        <f>Sjak!A14</f>
        <v>12</v>
      </c>
      <c r="B14" s="5" t="str">
        <f>Sjak!B14</f>
        <v>Lady</v>
      </c>
      <c r="C14" s="18">
        <f t="shared" si="0"/>
        <v>38</v>
      </c>
      <c r="D14" s="19">
        <f t="shared" si="1"/>
        <v>53</v>
      </c>
      <c r="E14" s="105">
        <v>32</v>
      </c>
      <c r="F14" s="105">
        <v>52</v>
      </c>
      <c r="G14" s="105">
        <v>49</v>
      </c>
      <c r="H14" s="21">
        <f t="shared" si="2"/>
        <v>133</v>
      </c>
      <c r="K14" s="102">
        <f t="shared" si="3"/>
        <v>53</v>
      </c>
      <c r="L14" s="102">
        <f t="shared" si="4"/>
        <v>12</v>
      </c>
      <c r="M14" s="102" t="str">
        <f t="shared" si="5"/>
        <v>Lady</v>
      </c>
      <c r="N14" s="102">
        <f t="shared" si="6"/>
        <v>38</v>
      </c>
    </row>
    <row r="15" spans="1:14" x14ac:dyDescent="0.2">
      <c r="A15" s="4">
        <f>Sjak!A15</f>
        <v>13</v>
      </c>
      <c r="B15" s="5" t="str">
        <f>Sjak!B15</f>
        <v>Non_Refert</v>
      </c>
      <c r="C15" s="18">
        <f t="shared" si="0"/>
        <v>40</v>
      </c>
      <c r="D15" s="19">
        <f t="shared" si="1"/>
        <v>50</v>
      </c>
      <c r="E15" s="105">
        <v>53</v>
      </c>
      <c r="F15" s="105">
        <v>28</v>
      </c>
      <c r="G15" s="105">
        <v>50</v>
      </c>
      <c r="H15" s="21">
        <f t="shared" si="2"/>
        <v>131</v>
      </c>
      <c r="K15" s="102">
        <f t="shared" si="3"/>
        <v>50</v>
      </c>
      <c r="L15" s="102">
        <f t="shared" si="4"/>
        <v>13</v>
      </c>
      <c r="M15" s="102" t="str">
        <f t="shared" si="5"/>
        <v>Non_Refert</v>
      </c>
      <c r="N15" s="102">
        <f t="shared" si="6"/>
        <v>40</v>
      </c>
    </row>
    <row r="16" spans="1:14" x14ac:dyDescent="0.2">
      <c r="A16" s="4">
        <f>Sjak!A16</f>
        <v>14</v>
      </c>
      <c r="B16" s="5" t="str">
        <f>Sjak!B16</f>
        <v>SSKK</v>
      </c>
      <c r="C16" s="18">
        <f t="shared" si="0"/>
        <v>100</v>
      </c>
      <c r="D16" s="19">
        <f t="shared" si="1"/>
        <v>15</v>
      </c>
      <c r="E16" s="105">
        <v>6</v>
      </c>
      <c r="F16" s="105">
        <v>48</v>
      </c>
      <c r="G16" s="105">
        <v>10</v>
      </c>
      <c r="H16" s="21">
        <f t="shared" si="2"/>
        <v>64</v>
      </c>
      <c r="K16" s="102">
        <f t="shared" si="3"/>
        <v>15</v>
      </c>
      <c r="L16" s="102">
        <f t="shared" si="4"/>
        <v>14</v>
      </c>
      <c r="M16" s="102" t="str">
        <f t="shared" si="5"/>
        <v>SSKK</v>
      </c>
      <c r="N16" s="102">
        <f t="shared" si="6"/>
        <v>100</v>
      </c>
    </row>
    <row r="17" spans="1:14" x14ac:dyDescent="0.2">
      <c r="A17" s="4">
        <f>Sjak!A17</f>
        <v>15</v>
      </c>
      <c r="B17" s="5" t="str">
        <f>Sjak!B17</f>
        <v>Team Korinth (UDGÅET)</v>
      </c>
      <c r="C17" s="18">
        <v>0</v>
      </c>
      <c r="D17" s="19">
        <f t="shared" si="1"/>
        <v>58</v>
      </c>
      <c r="E17" s="105">
        <v>58</v>
      </c>
      <c r="F17" s="105">
        <v>58</v>
      </c>
      <c r="G17" s="105">
        <v>58</v>
      </c>
      <c r="H17" s="21">
        <f t="shared" si="2"/>
        <v>174</v>
      </c>
      <c r="K17" s="102">
        <f t="shared" si="3"/>
        <v>58</v>
      </c>
      <c r="L17" s="102">
        <f t="shared" si="4"/>
        <v>15</v>
      </c>
      <c r="M17" s="102" t="str">
        <f t="shared" si="5"/>
        <v>Team Korinth (UDGÅET)</v>
      </c>
      <c r="N17" s="102">
        <f t="shared" si="6"/>
        <v>0</v>
      </c>
    </row>
    <row r="18" spans="1:14" x14ac:dyDescent="0.2">
      <c r="A18" s="4">
        <f>Sjak!A18</f>
        <v>16</v>
      </c>
      <c r="B18" s="5" t="str">
        <f>Sjak!B18</f>
        <v>Afrodites disciple</v>
      </c>
      <c r="C18" s="18">
        <f t="shared" ref="C18:C60" si="7">ROUND(((MAX(H$3:H$60)-H18)/(MAX(H$3:H$60)-MIN(H$3:H$60))*($B$1-1))+1,0)</f>
        <v>49</v>
      </c>
      <c r="D18" s="19">
        <f t="shared" si="1"/>
        <v>44</v>
      </c>
      <c r="E18" s="105">
        <v>39</v>
      </c>
      <c r="F18" s="105">
        <v>45</v>
      </c>
      <c r="G18" s="105">
        <v>37</v>
      </c>
      <c r="H18" s="21">
        <f t="shared" si="2"/>
        <v>121</v>
      </c>
      <c r="K18" s="102">
        <f t="shared" si="3"/>
        <v>44</v>
      </c>
      <c r="L18" s="102">
        <f t="shared" si="4"/>
        <v>16</v>
      </c>
      <c r="M18" s="102" t="str">
        <f t="shared" si="5"/>
        <v>Afrodites disciple</v>
      </c>
      <c r="N18" s="102">
        <f t="shared" si="6"/>
        <v>49</v>
      </c>
    </row>
    <row r="19" spans="1:14" x14ac:dyDescent="0.2">
      <c r="A19" s="4">
        <f>Sjak!A19</f>
        <v>17</v>
      </c>
      <c r="B19" s="5" t="str">
        <f>Sjak!B19</f>
        <v>TOP</v>
      </c>
      <c r="C19" s="18">
        <f t="shared" si="7"/>
        <v>149</v>
      </c>
      <c r="D19" s="19">
        <f t="shared" si="1"/>
        <v>2</v>
      </c>
      <c r="E19" s="105">
        <v>3</v>
      </c>
      <c r="F19" s="105">
        <v>3</v>
      </c>
      <c r="G19" s="105">
        <v>4</v>
      </c>
      <c r="H19" s="21">
        <f t="shared" si="2"/>
        <v>10</v>
      </c>
      <c r="K19" s="102">
        <f t="shared" si="3"/>
        <v>2</v>
      </c>
      <c r="L19" s="102">
        <f t="shared" si="4"/>
        <v>17</v>
      </c>
      <c r="M19" s="102" t="str">
        <f t="shared" si="5"/>
        <v>TOP</v>
      </c>
      <c r="N19" s="102">
        <f t="shared" si="6"/>
        <v>149</v>
      </c>
    </row>
    <row r="20" spans="1:14" x14ac:dyDescent="0.2">
      <c r="A20" s="4">
        <f>Sjak!A20</f>
        <v>18</v>
      </c>
      <c r="B20" s="5" t="str">
        <f>Sjak!B20</f>
        <v>Mig og Morten</v>
      </c>
      <c r="C20" s="18">
        <f t="shared" si="7"/>
        <v>40</v>
      </c>
      <c r="D20" s="19">
        <f t="shared" si="1"/>
        <v>50</v>
      </c>
      <c r="E20" s="105">
        <v>52</v>
      </c>
      <c r="F20" s="105">
        <v>38</v>
      </c>
      <c r="G20" s="105">
        <v>41</v>
      </c>
      <c r="H20" s="21">
        <f t="shared" si="2"/>
        <v>131</v>
      </c>
      <c r="K20" s="102">
        <f t="shared" si="3"/>
        <v>50</v>
      </c>
      <c r="L20" s="102">
        <f t="shared" si="4"/>
        <v>18</v>
      </c>
      <c r="M20" s="102" t="str">
        <f t="shared" si="5"/>
        <v>Mig og Morten</v>
      </c>
      <c r="N20" s="102">
        <f t="shared" si="6"/>
        <v>40</v>
      </c>
    </row>
    <row r="21" spans="1:14" x14ac:dyDescent="0.2">
      <c r="A21" s="4">
        <f>Sjak!A21</f>
        <v>19</v>
      </c>
      <c r="B21" s="5" t="str">
        <f>Sjak!B21</f>
        <v>Mor Muuh</v>
      </c>
      <c r="C21" s="18">
        <f t="shared" si="7"/>
        <v>44</v>
      </c>
      <c r="D21" s="19">
        <f t="shared" si="1"/>
        <v>48</v>
      </c>
      <c r="E21" s="105">
        <v>43</v>
      </c>
      <c r="F21" s="105">
        <v>55</v>
      </c>
      <c r="G21" s="105">
        <v>28</v>
      </c>
      <c r="H21" s="21">
        <f t="shared" si="2"/>
        <v>126</v>
      </c>
      <c r="K21" s="102">
        <f t="shared" si="3"/>
        <v>48</v>
      </c>
      <c r="L21" s="102">
        <f t="shared" si="4"/>
        <v>19</v>
      </c>
      <c r="M21" s="102" t="str">
        <f t="shared" si="5"/>
        <v>Mor Muuh</v>
      </c>
      <c r="N21" s="102">
        <f t="shared" si="6"/>
        <v>44</v>
      </c>
    </row>
    <row r="22" spans="1:14" x14ac:dyDescent="0.2">
      <c r="A22" s="4">
        <f>Sjak!A22</f>
        <v>20</v>
      </c>
      <c r="B22" s="5" t="str">
        <f>Sjak!B22</f>
        <v>Syncro</v>
      </c>
      <c r="C22" s="18">
        <f t="shared" si="7"/>
        <v>89</v>
      </c>
      <c r="D22" s="19">
        <f t="shared" si="1"/>
        <v>23</v>
      </c>
      <c r="E22" s="105">
        <v>46</v>
      </c>
      <c r="F22" s="105">
        <v>24</v>
      </c>
      <c r="G22" s="105">
        <v>6</v>
      </c>
      <c r="H22" s="21">
        <f t="shared" si="2"/>
        <v>76</v>
      </c>
      <c r="K22" s="102">
        <f t="shared" si="3"/>
        <v>23</v>
      </c>
      <c r="L22" s="102">
        <f t="shared" si="4"/>
        <v>20</v>
      </c>
      <c r="M22" s="102" t="str">
        <f t="shared" si="5"/>
        <v>Syncro</v>
      </c>
      <c r="N22" s="102">
        <f t="shared" si="6"/>
        <v>89</v>
      </c>
    </row>
    <row r="23" spans="1:14" x14ac:dyDescent="0.2">
      <c r="A23" s="4">
        <f>Sjak!A23</f>
        <v>21</v>
      </c>
      <c r="B23" s="5" t="str">
        <f>Sjak!B23</f>
        <v>Familen Danmark</v>
      </c>
      <c r="C23" s="18">
        <f t="shared" si="7"/>
        <v>59</v>
      </c>
      <c r="D23" s="19">
        <f t="shared" si="1"/>
        <v>41</v>
      </c>
      <c r="E23" s="105">
        <v>50</v>
      </c>
      <c r="F23" s="105">
        <v>34</v>
      </c>
      <c r="G23" s="105">
        <v>26</v>
      </c>
      <c r="H23" s="21">
        <f t="shared" si="2"/>
        <v>110</v>
      </c>
      <c r="K23" s="102">
        <f t="shared" si="3"/>
        <v>41</v>
      </c>
      <c r="L23" s="102">
        <f t="shared" si="4"/>
        <v>21</v>
      </c>
      <c r="M23" s="102" t="str">
        <f t="shared" si="5"/>
        <v>Familen Danmark</v>
      </c>
      <c r="N23" s="102">
        <f t="shared" si="6"/>
        <v>59</v>
      </c>
    </row>
    <row r="24" spans="1:14" x14ac:dyDescent="0.2">
      <c r="A24" s="4">
        <f>Sjak!A24</f>
        <v>22</v>
      </c>
      <c r="B24" s="5" t="str">
        <f>Sjak!B24</f>
        <v>Australopithecus</v>
      </c>
      <c r="C24" s="18">
        <f t="shared" si="7"/>
        <v>80</v>
      </c>
      <c r="D24" s="19">
        <f t="shared" si="1"/>
        <v>27</v>
      </c>
      <c r="E24" s="105">
        <v>48</v>
      </c>
      <c r="F24" s="105">
        <v>14</v>
      </c>
      <c r="G24" s="105">
        <v>25</v>
      </c>
      <c r="H24" s="21">
        <f t="shared" si="2"/>
        <v>87</v>
      </c>
      <c r="K24" s="102">
        <f t="shared" si="3"/>
        <v>27</v>
      </c>
      <c r="L24" s="102">
        <f t="shared" si="4"/>
        <v>22</v>
      </c>
      <c r="M24" s="102" t="str">
        <f t="shared" si="5"/>
        <v>Australopithecus</v>
      </c>
      <c r="N24" s="102">
        <f t="shared" si="6"/>
        <v>80</v>
      </c>
    </row>
    <row r="25" spans="1:14" x14ac:dyDescent="0.2">
      <c r="A25" s="4">
        <f>Sjak!A25</f>
        <v>23</v>
      </c>
      <c r="B25" s="5" t="str">
        <f>Sjak!B25</f>
        <v>Nissebanden og Fynboen</v>
      </c>
      <c r="C25" s="18">
        <f t="shared" si="7"/>
        <v>71</v>
      </c>
      <c r="D25" s="19">
        <f t="shared" si="1"/>
        <v>31</v>
      </c>
      <c r="E25" s="105">
        <v>41</v>
      </c>
      <c r="F25" s="105">
        <v>17</v>
      </c>
      <c r="G25" s="105">
        <v>39</v>
      </c>
      <c r="H25" s="21">
        <f t="shared" si="2"/>
        <v>97</v>
      </c>
      <c r="K25" s="102">
        <f t="shared" si="3"/>
        <v>31</v>
      </c>
      <c r="L25" s="102">
        <f t="shared" si="4"/>
        <v>23</v>
      </c>
      <c r="M25" s="102" t="str">
        <f t="shared" si="5"/>
        <v>Nissebanden og Fynboen</v>
      </c>
      <c r="N25" s="102">
        <f t="shared" si="6"/>
        <v>71</v>
      </c>
    </row>
    <row r="26" spans="1:14" x14ac:dyDescent="0.2">
      <c r="A26" s="4">
        <f>Sjak!A26</f>
        <v>24</v>
      </c>
      <c r="B26" s="5" t="str">
        <f>Sjak!B26</f>
        <v>Vibrio</v>
      </c>
      <c r="C26" s="18">
        <f t="shared" si="7"/>
        <v>82</v>
      </c>
      <c r="D26" s="19">
        <f t="shared" si="1"/>
        <v>25</v>
      </c>
      <c r="E26" s="105">
        <v>7</v>
      </c>
      <c r="F26" s="105">
        <v>32</v>
      </c>
      <c r="G26" s="105">
        <v>45</v>
      </c>
      <c r="H26" s="21">
        <f t="shared" si="2"/>
        <v>84</v>
      </c>
      <c r="K26" s="102">
        <f t="shared" si="3"/>
        <v>25</v>
      </c>
      <c r="L26" s="102">
        <f t="shared" si="4"/>
        <v>24</v>
      </c>
      <c r="M26" s="102" t="str">
        <f t="shared" si="5"/>
        <v>Vibrio</v>
      </c>
      <c r="N26" s="102">
        <f t="shared" si="6"/>
        <v>82</v>
      </c>
    </row>
    <row r="27" spans="1:14" x14ac:dyDescent="0.2">
      <c r="A27" s="4">
        <f>Sjak!A27</f>
        <v>25</v>
      </c>
      <c r="B27" s="5" t="str">
        <f>Sjak!B27</f>
        <v>Klonalitakipe</v>
      </c>
      <c r="C27" s="18">
        <f t="shared" si="7"/>
        <v>101</v>
      </c>
      <c r="D27" s="19">
        <f t="shared" si="1"/>
        <v>13</v>
      </c>
      <c r="E27" s="105">
        <v>20</v>
      </c>
      <c r="F27" s="105">
        <v>23</v>
      </c>
      <c r="G27" s="105">
        <v>20</v>
      </c>
      <c r="H27" s="21">
        <f t="shared" si="2"/>
        <v>63</v>
      </c>
      <c r="K27" s="102">
        <f t="shared" si="3"/>
        <v>13</v>
      </c>
      <c r="L27" s="102">
        <f t="shared" si="4"/>
        <v>25</v>
      </c>
      <c r="M27" s="102" t="str">
        <f t="shared" si="5"/>
        <v>Klonalitakipe</v>
      </c>
      <c r="N27" s="102">
        <f t="shared" si="6"/>
        <v>101</v>
      </c>
    </row>
    <row r="28" spans="1:14" x14ac:dyDescent="0.2">
      <c r="A28" s="4">
        <f>Sjak!A28</f>
        <v>26</v>
      </c>
      <c r="B28" s="5" t="str">
        <f>Sjak!B28</f>
        <v>GRIP</v>
      </c>
      <c r="C28" s="18">
        <f t="shared" si="7"/>
        <v>94</v>
      </c>
      <c r="D28" s="19">
        <f t="shared" si="1"/>
        <v>19</v>
      </c>
      <c r="E28" s="105">
        <v>27</v>
      </c>
      <c r="F28" s="105">
        <v>29</v>
      </c>
      <c r="G28" s="105">
        <v>15</v>
      </c>
      <c r="H28" s="21">
        <f t="shared" si="2"/>
        <v>71</v>
      </c>
      <c r="K28" s="102">
        <f t="shared" si="3"/>
        <v>19</v>
      </c>
      <c r="L28" s="102">
        <f t="shared" si="4"/>
        <v>26</v>
      </c>
      <c r="M28" s="102" t="str">
        <f t="shared" si="5"/>
        <v>GRIP</v>
      </c>
      <c r="N28" s="102">
        <f t="shared" si="6"/>
        <v>94</v>
      </c>
    </row>
    <row r="29" spans="1:14" x14ac:dyDescent="0.2">
      <c r="A29" s="4">
        <f>Sjak!A29</f>
        <v>27</v>
      </c>
      <c r="B29" s="5" t="str">
        <f>Sjak!B29</f>
        <v>Erectus</v>
      </c>
      <c r="C29" s="18">
        <f t="shared" si="7"/>
        <v>101</v>
      </c>
      <c r="D29" s="19">
        <f t="shared" si="1"/>
        <v>13</v>
      </c>
      <c r="E29" s="105">
        <v>17</v>
      </c>
      <c r="F29" s="105">
        <v>25</v>
      </c>
      <c r="G29" s="105">
        <v>21</v>
      </c>
      <c r="H29" s="21">
        <f t="shared" si="2"/>
        <v>63</v>
      </c>
      <c r="K29" s="102">
        <f t="shared" si="3"/>
        <v>13</v>
      </c>
      <c r="L29" s="102">
        <f t="shared" si="4"/>
        <v>27</v>
      </c>
      <c r="M29" s="102" t="str">
        <f t="shared" si="5"/>
        <v>Erectus</v>
      </c>
      <c r="N29" s="102">
        <f t="shared" si="6"/>
        <v>101</v>
      </c>
    </row>
    <row r="30" spans="1:14" x14ac:dyDescent="0.2">
      <c r="A30" s="4">
        <f>Sjak!A30</f>
        <v>28</v>
      </c>
      <c r="B30" s="5" t="str">
        <f>Sjak!B30</f>
        <v>Saiphsation</v>
      </c>
      <c r="C30" s="18">
        <f t="shared" si="7"/>
        <v>69</v>
      </c>
      <c r="D30" s="19">
        <f t="shared" si="1"/>
        <v>34</v>
      </c>
      <c r="E30" s="105">
        <v>31</v>
      </c>
      <c r="F30" s="105">
        <v>33</v>
      </c>
      <c r="G30" s="105">
        <v>35</v>
      </c>
      <c r="H30" s="21">
        <f t="shared" si="2"/>
        <v>99</v>
      </c>
      <c r="K30" s="102">
        <f t="shared" si="3"/>
        <v>34</v>
      </c>
      <c r="L30" s="102">
        <f t="shared" si="4"/>
        <v>28</v>
      </c>
      <c r="M30" s="102" t="str">
        <f t="shared" si="5"/>
        <v>Saiphsation</v>
      </c>
      <c r="N30" s="102">
        <f t="shared" si="6"/>
        <v>69</v>
      </c>
    </row>
    <row r="31" spans="1:14" x14ac:dyDescent="0.2">
      <c r="A31" s="4">
        <f>Sjak!A31</f>
        <v>29</v>
      </c>
      <c r="B31" s="5" t="str">
        <f>Sjak!B31</f>
        <v>Skøjteprinsesserne</v>
      </c>
      <c r="C31" s="18">
        <f t="shared" si="7"/>
        <v>80</v>
      </c>
      <c r="D31" s="19">
        <f t="shared" si="1"/>
        <v>27</v>
      </c>
      <c r="E31" s="105">
        <v>33</v>
      </c>
      <c r="F31" s="105">
        <v>5</v>
      </c>
      <c r="G31" s="105">
        <v>48</v>
      </c>
      <c r="H31" s="21">
        <f t="shared" si="2"/>
        <v>86</v>
      </c>
      <c r="K31" s="102">
        <f t="shared" si="3"/>
        <v>27</v>
      </c>
      <c r="L31" s="102">
        <f t="shared" si="4"/>
        <v>29</v>
      </c>
      <c r="M31" s="102" t="str">
        <f t="shared" si="5"/>
        <v>Skøjteprinsesserne</v>
      </c>
      <c r="N31" s="102">
        <f t="shared" si="6"/>
        <v>80</v>
      </c>
    </row>
    <row r="32" spans="1:14" x14ac:dyDescent="0.2">
      <c r="A32" s="4">
        <f>Sjak!A32</f>
        <v>30</v>
      </c>
      <c r="B32" s="5" t="str">
        <f>Sjak!B32</f>
        <v>Mandemarietoftgaard</v>
      </c>
      <c r="C32" s="18">
        <f t="shared" si="7"/>
        <v>97</v>
      </c>
      <c r="D32" s="19">
        <f t="shared" si="1"/>
        <v>18</v>
      </c>
      <c r="E32" s="105">
        <v>8</v>
      </c>
      <c r="F32" s="105">
        <v>44</v>
      </c>
      <c r="G32" s="105">
        <v>16</v>
      </c>
      <c r="H32" s="21">
        <f t="shared" si="2"/>
        <v>68</v>
      </c>
      <c r="K32" s="102">
        <f t="shared" si="3"/>
        <v>18</v>
      </c>
      <c r="L32" s="102">
        <f t="shared" si="4"/>
        <v>30</v>
      </c>
      <c r="M32" s="102" t="str">
        <f t="shared" si="5"/>
        <v>Mandemarietoftgaard</v>
      </c>
      <c r="N32" s="102">
        <f t="shared" si="6"/>
        <v>97</v>
      </c>
    </row>
    <row r="33" spans="1:14" x14ac:dyDescent="0.2">
      <c r="A33" s="4">
        <f>Sjak!A33</f>
        <v>31</v>
      </c>
      <c r="B33" s="5" t="str">
        <f>Sjak!B33</f>
        <v>KÜHL</v>
      </c>
      <c r="C33" s="18">
        <f t="shared" si="7"/>
        <v>110</v>
      </c>
      <c r="D33" s="19">
        <f t="shared" si="1"/>
        <v>11</v>
      </c>
      <c r="E33" s="105">
        <v>21</v>
      </c>
      <c r="F33" s="105">
        <v>10</v>
      </c>
      <c r="G33" s="105">
        <v>22</v>
      </c>
      <c r="H33" s="21">
        <f t="shared" si="2"/>
        <v>53</v>
      </c>
      <c r="K33" s="102">
        <f t="shared" si="3"/>
        <v>11</v>
      </c>
      <c r="L33" s="102">
        <f t="shared" si="4"/>
        <v>31</v>
      </c>
      <c r="M33" s="102" t="str">
        <f t="shared" si="5"/>
        <v>KÜHL</v>
      </c>
      <c r="N33" s="102">
        <f t="shared" si="6"/>
        <v>110</v>
      </c>
    </row>
    <row r="34" spans="1:14" x14ac:dyDescent="0.2">
      <c r="A34" s="4">
        <f>Sjak!A34</f>
        <v>32</v>
      </c>
      <c r="B34" s="5" t="str">
        <f>Sjak!B34</f>
        <v>RAR</v>
      </c>
      <c r="C34" s="18">
        <f t="shared" si="7"/>
        <v>75</v>
      </c>
      <c r="D34" s="19">
        <f t="shared" si="1"/>
        <v>30</v>
      </c>
      <c r="E34" s="105">
        <v>12</v>
      </c>
      <c r="F34" s="105">
        <v>37</v>
      </c>
      <c r="G34" s="105">
        <v>43</v>
      </c>
      <c r="H34" s="21">
        <f t="shared" si="2"/>
        <v>92</v>
      </c>
      <c r="K34" s="102">
        <f t="shared" si="3"/>
        <v>30</v>
      </c>
      <c r="L34" s="102">
        <f t="shared" si="4"/>
        <v>32</v>
      </c>
      <c r="M34" s="102" t="str">
        <f t="shared" si="5"/>
        <v>RAR</v>
      </c>
      <c r="N34" s="102">
        <f t="shared" si="6"/>
        <v>75</v>
      </c>
    </row>
    <row r="35" spans="1:14" x14ac:dyDescent="0.2">
      <c r="A35" s="4">
        <f>Sjak!A35</f>
        <v>33</v>
      </c>
      <c r="B35" s="5" t="str">
        <f>Sjak!B35</f>
        <v>CK 2.0</v>
      </c>
      <c r="C35" s="18">
        <f t="shared" si="7"/>
        <v>36</v>
      </c>
      <c r="D35" s="19">
        <f t="shared" ref="D35:D66" si="8">RANK(C35,C$3:C$60)</f>
        <v>54</v>
      </c>
      <c r="E35" s="105">
        <v>51</v>
      </c>
      <c r="F35" s="105">
        <v>51</v>
      </c>
      <c r="G35" s="105">
        <v>33</v>
      </c>
      <c r="H35" s="21">
        <f t="shared" si="2"/>
        <v>135</v>
      </c>
      <c r="K35" s="102">
        <f t="shared" si="3"/>
        <v>54</v>
      </c>
      <c r="L35" s="102">
        <f t="shared" si="4"/>
        <v>33</v>
      </c>
      <c r="M35" s="102" t="str">
        <f t="shared" si="5"/>
        <v>CK 2.0</v>
      </c>
      <c r="N35" s="102">
        <f t="shared" si="6"/>
        <v>36</v>
      </c>
    </row>
    <row r="36" spans="1:14" x14ac:dyDescent="0.2">
      <c r="A36" s="4">
        <f>Sjak!A36</f>
        <v>34</v>
      </c>
      <c r="B36" s="5" t="str">
        <f>Sjak!B36</f>
        <v>Skjoldmøerne</v>
      </c>
      <c r="C36" s="18">
        <f t="shared" si="7"/>
        <v>90</v>
      </c>
      <c r="D36" s="19">
        <f t="shared" si="8"/>
        <v>22</v>
      </c>
      <c r="E36" s="105">
        <v>28</v>
      </c>
      <c r="F36" s="105">
        <v>13</v>
      </c>
      <c r="G36" s="105">
        <v>34</v>
      </c>
      <c r="H36" s="21">
        <f t="shared" si="2"/>
        <v>75</v>
      </c>
      <c r="K36" s="102">
        <f t="shared" si="3"/>
        <v>22</v>
      </c>
      <c r="L36" s="102">
        <f t="shared" si="4"/>
        <v>34</v>
      </c>
      <c r="M36" s="102" t="str">
        <f t="shared" si="5"/>
        <v>Skjoldmøerne</v>
      </c>
      <c r="N36" s="102">
        <f t="shared" si="6"/>
        <v>90</v>
      </c>
    </row>
    <row r="37" spans="1:14" x14ac:dyDescent="0.2">
      <c r="A37" s="4">
        <f>Sjak!A37</f>
        <v>35</v>
      </c>
      <c r="B37" s="5" t="str">
        <f>Sjak!B37</f>
        <v>Gimekön (2 PRS)</v>
      </c>
      <c r="C37" s="18">
        <f t="shared" si="7"/>
        <v>82</v>
      </c>
      <c r="D37" s="19">
        <f t="shared" si="8"/>
        <v>25</v>
      </c>
      <c r="E37" s="105">
        <v>23</v>
      </c>
      <c r="F37" s="105">
        <v>31</v>
      </c>
      <c r="G37" s="105">
        <v>30</v>
      </c>
      <c r="H37" s="21">
        <f t="shared" si="2"/>
        <v>84</v>
      </c>
      <c r="K37" s="102">
        <f t="shared" si="3"/>
        <v>25</v>
      </c>
      <c r="L37" s="102">
        <f t="shared" si="4"/>
        <v>35</v>
      </c>
      <c r="M37" s="102" t="str">
        <f t="shared" si="5"/>
        <v>Gimekön (2 PRS)</v>
      </c>
      <c r="N37" s="102">
        <f t="shared" si="6"/>
        <v>82</v>
      </c>
    </row>
    <row r="38" spans="1:14" x14ac:dyDescent="0.2">
      <c r="A38" s="4">
        <f>Sjak!A38</f>
        <v>36</v>
      </c>
      <c r="B38" s="5" t="str">
        <f>Sjak!B38</f>
        <v>Sjak Najs Majs</v>
      </c>
      <c r="C38" s="18">
        <f t="shared" si="7"/>
        <v>21</v>
      </c>
      <c r="D38" s="19">
        <f t="shared" si="8"/>
        <v>55</v>
      </c>
      <c r="E38" s="105">
        <v>58</v>
      </c>
      <c r="F38" s="105">
        <v>43</v>
      </c>
      <c r="G38" s="105">
        <v>51</v>
      </c>
      <c r="H38" s="21">
        <f t="shared" si="2"/>
        <v>152</v>
      </c>
      <c r="K38" s="102">
        <f t="shared" si="3"/>
        <v>55</v>
      </c>
      <c r="L38" s="102">
        <f t="shared" si="4"/>
        <v>36</v>
      </c>
      <c r="M38" s="102" t="str">
        <f t="shared" si="5"/>
        <v>Sjak Najs Majs</v>
      </c>
      <c r="N38" s="102">
        <f t="shared" si="6"/>
        <v>21</v>
      </c>
    </row>
    <row r="39" spans="1:14" x14ac:dyDescent="0.2">
      <c r="A39" s="4">
        <f>Sjak!A39</f>
        <v>37</v>
      </c>
      <c r="B39" s="5" t="str">
        <f>Sjak!B39</f>
        <v>TjuBANG!</v>
      </c>
      <c r="C39" s="18">
        <f t="shared" si="7"/>
        <v>88</v>
      </c>
      <c r="D39" s="19">
        <f t="shared" si="8"/>
        <v>24</v>
      </c>
      <c r="E39" s="105">
        <v>13</v>
      </c>
      <c r="F39" s="105">
        <v>54</v>
      </c>
      <c r="G39" s="105">
        <v>11</v>
      </c>
      <c r="H39" s="21">
        <f t="shared" si="2"/>
        <v>78</v>
      </c>
      <c r="K39" s="102">
        <f t="shared" si="3"/>
        <v>24</v>
      </c>
      <c r="L39" s="102">
        <f t="shared" si="4"/>
        <v>37</v>
      </c>
      <c r="M39" s="102" t="str">
        <f t="shared" si="5"/>
        <v>TjuBANG!</v>
      </c>
      <c r="N39" s="102">
        <f t="shared" si="6"/>
        <v>88</v>
      </c>
    </row>
    <row r="40" spans="1:14" x14ac:dyDescent="0.2">
      <c r="A40" s="4">
        <f>Sjak!A40</f>
        <v>38</v>
      </c>
      <c r="B40" s="5" t="str">
        <f>Sjak!B40</f>
        <v>Randers skulderen med basarm</v>
      </c>
      <c r="C40" s="18">
        <f t="shared" si="7"/>
        <v>60</v>
      </c>
      <c r="D40" s="19">
        <f t="shared" si="8"/>
        <v>40</v>
      </c>
      <c r="E40" s="105">
        <v>45</v>
      </c>
      <c r="F40" s="105">
        <v>46</v>
      </c>
      <c r="G40" s="105">
        <v>18</v>
      </c>
      <c r="H40" s="21">
        <f t="shared" si="2"/>
        <v>109</v>
      </c>
      <c r="K40" s="102">
        <f t="shared" si="3"/>
        <v>40</v>
      </c>
      <c r="L40" s="102">
        <f t="shared" si="4"/>
        <v>38</v>
      </c>
      <c r="M40" s="102" t="str">
        <f t="shared" si="5"/>
        <v>Randers skulderen med basarm</v>
      </c>
      <c r="N40" s="102">
        <f t="shared" si="6"/>
        <v>60</v>
      </c>
    </row>
    <row r="41" spans="1:14" x14ac:dyDescent="0.2">
      <c r="A41" s="4">
        <f>Sjak!A41</f>
        <v>39</v>
      </c>
      <c r="B41" s="5" t="str">
        <f>Sjak!B41</f>
        <v>A!</v>
      </c>
      <c r="C41" s="18">
        <f t="shared" si="7"/>
        <v>150</v>
      </c>
      <c r="D41" s="144">
        <f t="shared" si="8"/>
        <v>1</v>
      </c>
      <c r="E41" s="105">
        <v>2</v>
      </c>
      <c r="F41" s="105">
        <v>6</v>
      </c>
      <c r="G41" s="105">
        <v>1</v>
      </c>
      <c r="H41" s="21">
        <f t="shared" si="2"/>
        <v>9</v>
      </c>
      <c r="K41" s="102">
        <f t="shared" si="3"/>
        <v>1</v>
      </c>
      <c r="L41" s="102">
        <f t="shared" si="4"/>
        <v>39</v>
      </c>
      <c r="M41" s="102" t="str">
        <f t="shared" si="5"/>
        <v>A!</v>
      </c>
      <c r="N41" s="102">
        <f t="shared" si="6"/>
        <v>150</v>
      </c>
    </row>
    <row r="42" spans="1:14" x14ac:dyDescent="0.2">
      <c r="A42" s="4">
        <f>Sjak!A42</f>
        <v>40</v>
      </c>
      <c r="B42" s="5" t="str">
        <f>Sjak!B42</f>
        <v>CK Hotness</v>
      </c>
      <c r="C42" s="18">
        <f t="shared" si="7"/>
        <v>11</v>
      </c>
      <c r="D42" s="19">
        <f t="shared" si="8"/>
        <v>56</v>
      </c>
      <c r="E42" s="105">
        <v>54</v>
      </c>
      <c r="F42" s="105">
        <v>56</v>
      </c>
      <c r="G42" s="105">
        <v>53</v>
      </c>
      <c r="H42" s="21">
        <f t="shared" si="2"/>
        <v>163</v>
      </c>
      <c r="K42" s="102">
        <f t="shared" si="3"/>
        <v>56</v>
      </c>
      <c r="L42" s="102">
        <f t="shared" si="4"/>
        <v>40</v>
      </c>
      <c r="M42" s="102" t="str">
        <f t="shared" si="5"/>
        <v>CK Hotness</v>
      </c>
      <c r="N42" s="102">
        <f t="shared" si="6"/>
        <v>11</v>
      </c>
    </row>
    <row r="43" spans="1:14" x14ac:dyDescent="0.2">
      <c r="A43" s="4">
        <f>Sjak!A43</f>
        <v>41</v>
      </c>
      <c r="B43" s="5" t="str">
        <f>Sjak!B43</f>
        <v>Federation des Scouts</v>
      </c>
      <c r="C43" s="18">
        <f t="shared" si="7"/>
        <v>71</v>
      </c>
      <c r="D43" s="19">
        <f t="shared" si="8"/>
        <v>31</v>
      </c>
      <c r="E43" s="105">
        <v>29</v>
      </c>
      <c r="F43" s="105">
        <v>36</v>
      </c>
      <c r="G43" s="105">
        <v>31</v>
      </c>
      <c r="H43" s="21">
        <f t="shared" si="2"/>
        <v>96</v>
      </c>
      <c r="K43" s="102">
        <f t="shared" si="3"/>
        <v>31</v>
      </c>
      <c r="L43" s="102">
        <f t="shared" si="4"/>
        <v>41</v>
      </c>
      <c r="M43" s="102" t="str">
        <f t="shared" si="5"/>
        <v>Federation des Scouts</v>
      </c>
      <c r="N43" s="102">
        <f t="shared" si="6"/>
        <v>71</v>
      </c>
    </row>
    <row r="44" spans="1:14" x14ac:dyDescent="0.2">
      <c r="A44" s="4">
        <f>Sjak!A44</f>
        <v>42</v>
      </c>
      <c r="B44" s="5" t="str">
        <f>Sjak!B44</f>
        <v>100 gram ris</v>
      </c>
      <c r="C44" s="18">
        <f t="shared" si="7"/>
        <v>65</v>
      </c>
      <c r="D44" s="19">
        <f t="shared" si="8"/>
        <v>36</v>
      </c>
      <c r="E44" s="105">
        <v>40</v>
      </c>
      <c r="F44" s="105">
        <v>9</v>
      </c>
      <c r="G44" s="105">
        <v>54</v>
      </c>
      <c r="H44" s="21">
        <f t="shared" si="2"/>
        <v>103</v>
      </c>
      <c r="K44" s="102">
        <f t="shared" si="3"/>
        <v>36</v>
      </c>
      <c r="L44" s="102">
        <f t="shared" si="4"/>
        <v>42</v>
      </c>
      <c r="M44" s="102" t="str">
        <f t="shared" si="5"/>
        <v>100 gram ris</v>
      </c>
      <c r="N44" s="102">
        <f t="shared" si="6"/>
        <v>65</v>
      </c>
    </row>
    <row r="45" spans="1:14" x14ac:dyDescent="0.2">
      <c r="A45" s="4">
        <f>Sjak!A45</f>
        <v>43</v>
      </c>
      <c r="B45" s="5" t="str">
        <f>Sjak!B45</f>
        <v>Jonas Molly</v>
      </c>
      <c r="C45" s="18">
        <f t="shared" si="7"/>
        <v>65</v>
      </c>
      <c r="D45" s="19">
        <f t="shared" si="8"/>
        <v>36</v>
      </c>
      <c r="E45" s="105">
        <v>26</v>
      </c>
      <c r="F45" s="105">
        <v>39</v>
      </c>
      <c r="G45" s="105">
        <v>38</v>
      </c>
      <c r="H45" s="21">
        <f t="shared" si="2"/>
        <v>103</v>
      </c>
      <c r="K45" s="102">
        <f t="shared" si="3"/>
        <v>36</v>
      </c>
      <c r="L45" s="102">
        <f t="shared" si="4"/>
        <v>43</v>
      </c>
      <c r="M45" s="102" t="str">
        <f t="shared" si="5"/>
        <v>Jonas Molly</v>
      </c>
      <c r="N45" s="102">
        <f t="shared" si="6"/>
        <v>65</v>
      </c>
    </row>
    <row r="46" spans="1:14" x14ac:dyDescent="0.2">
      <c r="A46" s="4">
        <f>Sjak!A46</f>
        <v>44</v>
      </c>
      <c r="B46" s="5" t="str">
        <f>Sjak!B46</f>
        <v>Team SmartIEnFart!</v>
      </c>
      <c r="C46" s="18">
        <f t="shared" si="7"/>
        <v>126</v>
      </c>
      <c r="D46" s="19">
        <f t="shared" si="8"/>
        <v>8</v>
      </c>
      <c r="E46" s="105">
        <v>22</v>
      </c>
      <c r="F46" s="105">
        <v>12</v>
      </c>
      <c r="G46" s="105">
        <v>2</v>
      </c>
      <c r="H46" s="21">
        <f t="shared" si="2"/>
        <v>36</v>
      </c>
      <c r="K46" s="102">
        <f t="shared" si="3"/>
        <v>8</v>
      </c>
      <c r="L46" s="102">
        <f t="shared" si="4"/>
        <v>44</v>
      </c>
      <c r="M46" s="102" t="str">
        <f t="shared" si="5"/>
        <v>Team SmartIEnFart!</v>
      </c>
      <c r="N46" s="102">
        <f t="shared" si="6"/>
        <v>126</v>
      </c>
    </row>
    <row r="47" spans="1:14" x14ac:dyDescent="0.2">
      <c r="A47" s="4">
        <f>Sjak!A47</f>
        <v>45</v>
      </c>
      <c r="B47" s="5" t="str">
        <f>Sjak!B47</f>
        <v>MacPherson Family</v>
      </c>
      <c r="C47" s="18">
        <f t="shared" si="7"/>
        <v>40</v>
      </c>
      <c r="D47" s="19">
        <f t="shared" si="8"/>
        <v>50</v>
      </c>
      <c r="E47" s="105">
        <v>44</v>
      </c>
      <c r="F47" s="105">
        <v>35</v>
      </c>
      <c r="G47" s="105">
        <v>52</v>
      </c>
      <c r="H47" s="21">
        <f t="shared" si="2"/>
        <v>131</v>
      </c>
      <c r="K47" s="102">
        <f t="shared" si="3"/>
        <v>50</v>
      </c>
      <c r="L47" s="102">
        <f t="shared" si="4"/>
        <v>45</v>
      </c>
      <c r="M47" s="102" t="str">
        <f t="shared" si="5"/>
        <v>MacPherson Family</v>
      </c>
      <c r="N47" s="102">
        <f t="shared" si="6"/>
        <v>40</v>
      </c>
    </row>
    <row r="48" spans="1:14" x14ac:dyDescent="0.2">
      <c r="A48" s="4">
        <f>Sjak!A48</f>
        <v>46</v>
      </c>
      <c r="B48" s="5" t="str">
        <f>Sjak!B48</f>
        <v>Team Awesome</v>
      </c>
      <c r="C48" s="18">
        <f t="shared" si="7"/>
        <v>47</v>
      </c>
      <c r="D48" s="19">
        <f t="shared" si="8"/>
        <v>46</v>
      </c>
      <c r="E48" s="105">
        <v>47</v>
      </c>
      <c r="F48" s="105">
        <v>49</v>
      </c>
      <c r="G48" s="105">
        <v>27</v>
      </c>
      <c r="H48" s="21">
        <f t="shared" si="2"/>
        <v>123</v>
      </c>
      <c r="K48" s="102">
        <f t="shared" si="3"/>
        <v>46</v>
      </c>
      <c r="L48" s="102">
        <f t="shared" si="4"/>
        <v>46</v>
      </c>
      <c r="M48" s="102" t="str">
        <f t="shared" si="5"/>
        <v>Team Awesome</v>
      </c>
      <c r="N48" s="102">
        <f t="shared" si="6"/>
        <v>47</v>
      </c>
    </row>
    <row r="49" spans="1:14" x14ac:dyDescent="0.2">
      <c r="A49" s="4">
        <f>Sjak!A49</f>
        <v>47</v>
      </c>
      <c r="B49" s="5" t="str">
        <f>Sjak!B49</f>
        <v>Sailors of the south</v>
      </c>
      <c r="C49" s="18">
        <f t="shared" si="7"/>
        <v>49</v>
      </c>
      <c r="D49" s="19">
        <f t="shared" si="8"/>
        <v>44</v>
      </c>
      <c r="E49" s="105">
        <v>58</v>
      </c>
      <c r="F49" s="105">
        <v>27</v>
      </c>
      <c r="G49" s="105">
        <v>36</v>
      </c>
      <c r="H49" s="21">
        <f t="shared" si="2"/>
        <v>121</v>
      </c>
      <c r="K49" s="102">
        <f t="shared" si="3"/>
        <v>44</v>
      </c>
      <c r="L49" s="102">
        <f t="shared" si="4"/>
        <v>47</v>
      </c>
      <c r="M49" s="102" t="str">
        <f t="shared" si="5"/>
        <v>Sailors of the south</v>
      </c>
      <c r="N49" s="102">
        <f t="shared" si="6"/>
        <v>49</v>
      </c>
    </row>
    <row r="50" spans="1:14" x14ac:dyDescent="0.2">
      <c r="A50" s="4">
        <f>Sjak!A50</f>
        <v>48</v>
      </c>
      <c r="B50" s="5" t="str">
        <f>Sjak!B50</f>
        <v>De lange sorte snobrød</v>
      </c>
      <c r="C50" s="18">
        <f t="shared" si="7"/>
        <v>93</v>
      </c>
      <c r="D50" s="19">
        <f t="shared" si="8"/>
        <v>20</v>
      </c>
      <c r="E50" s="105">
        <v>36</v>
      </c>
      <c r="F50" s="105">
        <v>19</v>
      </c>
      <c r="G50" s="105">
        <v>17</v>
      </c>
      <c r="H50" s="21">
        <f t="shared" si="2"/>
        <v>72</v>
      </c>
      <c r="K50" s="102">
        <f t="shared" si="3"/>
        <v>20</v>
      </c>
      <c r="L50" s="102">
        <f t="shared" si="4"/>
        <v>48</v>
      </c>
      <c r="M50" s="102" t="str">
        <f t="shared" si="5"/>
        <v>De lange sorte snobrød</v>
      </c>
      <c r="N50" s="102">
        <f t="shared" si="6"/>
        <v>93</v>
      </c>
    </row>
    <row r="51" spans="1:14" x14ac:dyDescent="0.2">
      <c r="A51" s="4">
        <f>Sjak!A51</f>
        <v>49</v>
      </c>
      <c r="B51" s="5" t="str">
        <f>Sjak!B51</f>
        <v>KongKnuds gamle garvede</v>
      </c>
      <c r="C51" s="18">
        <f t="shared" si="7"/>
        <v>79</v>
      </c>
      <c r="D51" s="19">
        <f t="shared" si="8"/>
        <v>29</v>
      </c>
      <c r="E51" s="105">
        <v>34</v>
      </c>
      <c r="F51" s="105">
        <v>30</v>
      </c>
      <c r="G51" s="105">
        <v>24</v>
      </c>
      <c r="H51" s="21">
        <f t="shared" si="2"/>
        <v>88</v>
      </c>
      <c r="K51" s="102">
        <f t="shared" si="3"/>
        <v>29</v>
      </c>
      <c r="L51" s="102">
        <f t="shared" si="4"/>
        <v>49</v>
      </c>
      <c r="M51" s="102" t="str">
        <f t="shared" si="5"/>
        <v>KongKnuds gamle garvede</v>
      </c>
      <c r="N51" s="102">
        <f t="shared" si="6"/>
        <v>79</v>
      </c>
    </row>
    <row r="52" spans="1:14" x14ac:dyDescent="0.2">
      <c r="A52" s="4">
        <f>Sjak!A52</f>
        <v>50</v>
      </c>
      <c r="B52" s="5" t="str">
        <f>Sjak!B52</f>
        <v>Arne i Finnland</v>
      </c>
      <c r="C52" s="18">
        <f t="shared" si="7"/>
        <v>127</v>
      </c>
      <c r="D52" s="19">
        <f t="shared" si="8"/>
        <v>7</v>
      </c>
      <c r="E52" s="105">
        <v>4</v>
      </c>
      <c r="F52" s="105">
        <v>16</v>
      </c>
      <c r="G52" s="105">
        <v>14</v>
      </c>
      <c r="H52" s="21">
        <f t="shared" si="2"/>
        <v>34</v>
      </c>
      <c r="K52" s="102">
        <f t="shared" si="3"/>
        <v>7</v>
      </c>
      <c r="L52" s="102">
        <f t="shared" si="4"/>
        <v>50</v>
      </c>
      <c r="M52" s="102" t="str">
        <f t="shared" si="5"/>
        <v>Arne i Finnland</v>
      </c>
      <c r="N52" s="102">
        <f t="shared" si="6"/>
        <v>127</v>
      </c>
    </row>
    <row r="53" spans="1:14" x14ac:dyDescent="0.2">
      <c r="A53" s="4">
        <f>Sjak!A53</f>
        <v>51</v>
      </c>
      <c r="B53" s="5" t="str">
        <f>Sjak!B53</f>
        <v>Powerpuff Pigerne</v>
      </c>
      <c r="C53" s="18">
        <f t="shared" si="7"/>
        <v>47</v>
      </c>
      <c r="D53" s="19">
        <f t="shared" si="8"/>
        <v>46</v>
      </c>
      <c r="E53" s="105">
        <v>49</v>
      </c>
      <c r="F53" s="105">
        <v>42</v>
      </c>
      <c r="G53" s="105">
        <v>32</v>
      </c>
      <c r="H53" s="21">
        <f t="shared" si="2"/>
        <v>123</v>
      </c>
      <c r="K53" s="102">
        <f t="shared" si="3"/>
        <v>46</v>
      </c>
      <c r="L53" s="102">
        <f t="shared" si="4"/>
        <v>51</v>
      </c>
      <c r="M53" s="102" t="str">
        <f t="shared" si="5"/>
        <v>Powerpuff Pigerne</v>
      </c>
      <c r="N53" s="102">
        <f t="shared" si="6"/>
        <v>47</v>
      </c>
    </row>
    <row r="54" spans="1:14" x14ac:dyDescent="0.2">
      <c r="A54" s="4">
        <f>Sjak!A54</f>
        <v>52</v>
      </c>
      <c r="B54" s="5" t="str">
        <f>Sjak!B54</f>
        <v>Uduelighedens helte</v>
      </c>
      <c r="C54" s="18">
        <f t="shared" si="7"/>
        <v>130</v>
      </c>
      <c r="D54" s="19">
        <f t="shared" si="8"/>
        <v>6</v>
      </c>
      <c r="E54" s="105">
        <v>25</v>
      </c>
      <c r="F54" s="105">
        <v>1</v>
      </c>
      <c r="G54" s="105">
        <v>5</v>
      </c>
      <c r="H54" s="21">
        <f t="shared" si="2"/>
        <v>31</v>
      </c>
      <c r="K54" s="102">
        <f t="shared" si="3"/>
        <v>6</v>
      </c>
      <c r="L54" s="102">
        <f t="shared" si="4"/>
        <v>52</v>
      </c>
      <c r="M54" s="102" t="str">
        <f t="shared" si="5"/>
        <v>Uduelighedens helte</v>
      </c>
      <c r="N54" s="102">
        <f t="shared" si="6"/>
        <v>130</v>
      </c>
    </row>
    <row r="55" spans="1:14" x14ac:dyDescent="0.2">
      <c r="A55" s="4">
        <f>Sjak!A55</f>
        <v>53</v>
      </c>
      <c r="B55" s="5" t="str">
        <f>Sjak!B55</f>
        <v>ARA</v>
      </c>
      <c r="C55" s="18">
        <f t="shared" si="7"/>
        <v>92</v>
      </c>
      <c r="D55" s="19">
        <f t="shared" si="8"/>
        <v>21</v>
      </c>
      <c r="E55" s="105">
        <v>10</v>
      </c>
      <c r="F55" s="105">
        <v>21</v>
      </c>
      <c r="G55" s="105">
        <v>42</v>
      </c>
      <c r="H55" s="21">
        <f t="shared" si="2"/>
        <v>73</v>
      </c>
      <c r="K55" s="102">
        <f t="shared" si="3"/>
        <v>21</v>
      </c>
      <c r="L55" s="102">
        <f t="shared" si="4"/>
        <v>53</v>
      </c>
      <c r="M55" s="102" t="str">
        <f t="shared" si="5"/>
        <v>ARA</v>
      </c>
      <c r="N55" s="102">
        <f t="shared" si="6"/>
        <v>92</v>
      </c>
    </row>
    <row r="56" spans="1:14" x14ac:dyDescent="0.2">
      <c r="A56" s="4">
        <f>Sjak!A56</f>
        <v>54</v>
      </c>
      <c r="B56" s="5" t="str">
        <f>Sjak!B56</f>
        <v>Dressurridderne</v>
      </c>
      <c r="C56" s="18">
        <f t="shared" si="7"/>
        <v>131</v>
      </c>
      <c r="D56" s="19">
        <f t="shared" si="8"/>
        <v>5</v>
      </c>
      <c r="E56" s="105">
        <v>5</v>
      </c>
      <c r="F56" s="105">
        <v>22</v>
      </c>
      <c r="G56" s="105">
        <v>3</v>
      </c>
      <c r="H56" s="21">
        <f t="shared" si="2"/>
        <v>30</v>
      </c>
      <c r="K56" s="102">
        <f t="shared" si="3"/>
        <v>5</v>
      </c>
      <c r="L56" s="102">
        <f t="shared" si="4"/>
        <v>54</v>
      </c>
      <c r="M56" s="102" t="str">
        <f t="shared" si="5"/>
        <v>Dressurridderne</v>
      </c>
      <c r="N56" s="102">
        <f t="shared" si="6"/>
        <v>131</v>
      </c>
    </row>
    <row r="57" spans="1:14" x14ac:dyDescent="0.2">
      <c r="A57" s="4">
        <f>Sjak!A57</f>
        <v>55</v>
      </c>
      <c r="B57" s="5" t="str">
        <f>Sjak!B57</f>
        <v>Birkegruppen</v>
      </c>
      <c r="C57" s="18">
        <f t="shared" si="7"/>
        <v>99</v>
      </c>
      <c r="D57" s="19">
        <f t="shared" si="8"/>
        <v>16</v>
      </c>
      <c r="E57" s="105">
        <v>18</v>
      </c>
      <c r="F57" s="105">
        <v>7</v>
      </c>
      <c r="G57" s="105">
        <v>40</v>
      </c>
      <c r="H57" s="21">
        <f t="shared" si="2"/>
        <v>65</v>
      </c>
      <c r="K57" s="102">
        <f t="shared" si="3"/>
        <v>16</v>
      </c>
      <c r="L57" s="102">
        <f t="shared" si="4"/>
        <v>55</v>
      </c>
      <c r="M57" s="102" t="str">
        <f t="shared" si="5"/>
        <v>Birkegruppen</v>
      </c>
      <c r="N57" s="102">
        <f t="shared" si="6"/>
        <v>99</v>
      </c>
    </row>
    <row r="58" spans="1:14" x14ac:dyDescent="0.2">
      <c r="A58" s="4">
        <f>Sjak!A58</f>
        <v>56</v>
      </c>
      <c r="B58" s="5" t="str">
        <f>Sjak!B58</f>
        <v>1. Holte</v>
      </c>
      <c r="C58" s="18">
        <f t="shared" si="7"/>
        <v>68</v>
      </c>
      <c r="D58" s="19">
        <f t="shared" si="8"/>
        <v>35</v>
      </c>
      <c r="E58" s="105">
        <v>35</v>
      </c>
      <c r="F58" s="105">
        <v>18</v>
      </c>
      <c r="G58" s="105">
        <v>47</v>
      </c>
      <c r="H58" s="21">
        <f t="shared" ref="H58:H60" si="9">E58+F58+G58</f>
        <v>100</v>
      </c>
      <c r="K58" s="102">
        <f t="shared" ref="K58:K60" si="10">D58</f>
        <v>35</v>
      </c>
      <c r="L58" s="102">
        <f t="shared" ref="L58:L60" si="11">A58</f>
        <v>56</v>
      </c>
      <c r="M58" s="102" t="str">
        <f t="shared" ref="M58:M60" si="12">B58</f>
        <v>1. Holte</v>
      </c>
      <c r="N58" s="102">
        <f t="shared" ref="N58:N60" si="13">C58</f>
        <v>68</v>
      </c>
    </row>
    <row r="59" spans="1:14" x14ac:dyDescent="0.2">
      <c r="A59" s="4">
        <f>Sjak!A59</f>
        <v>57</v>
      </c>
      <c r="B59" s="5" t="str">
        <f>Sjak!B59</f>
        <v>TL</v>
      </c>
      <c r="C59" s="18">
        <f t="shared" si="7"/>
        <v>1</v>
      </c>
      <c r="D59" s="19">
        <f t="shared" si="8"/>
        <v>57</v>
      </c>
      <c r="E59" s="105">
        <v>58</v>
      </c>
      <c r="F59" s="105">
        <v>58</v>
      </c>
      <c r="G59" s="105">
        <v>58</v>
      </c>
      <c r="H59" s="21">
        <f t="shared" si="9"/>
        <v>174</v>
      </c>
      <c r="K59" s="102">
        <f t="shared" si="10"/>
        <v>57</v>
      </c>
      <c r="L59" s="102">
        <f t="shared" si="11"/>
        <v>57</v>
      </c>
      <c r="M59" s="102" t="str">
        <f t="shared" si="12"/>
        <v>TL</v>
      </c>
      <c r="N59" s="102">
        <f t="shared" si="13"/>
        <v>1</v>
      </c>
    </row>
    <row r="60" spans="1:14" x14ac:dyDescent="0.2">
      <c r="A60" s="4">
        <f>Sjak!A60</f>
        <v>58</v>
      </c>
      <c r="B60" s="5" t="str">
        <f>Sjak!B60</f>
        <v>Team Paradise</v>
      </c>
      <c r="C60" s="18">
        <f t="shared" si="7"/>
        <v>62</v>
      </c>
      <c r="D60" s="19">
        <f t="shared" si="8"/>
        <v>38</v>
      </c>
      <c r="E60" s="105">
        <v>9</v>
      </c>
      <c r="F60" s="105">
        <v>41</v>
      </c>
      <c r="G60" s="105">
        <v>56</v>
      </c>
      <c r="H60" s="21">
        <f t="shared" si="9"/>
        <v>106</v>
      </c>
      <c r="K60" s="102">
        <f t="shared" si="10"/>
        <v>38</v>
      </c>
      <c r="L60" s="102">
        <f t="shared" si="11"/>
        <v>58</v>
      </c>
      <c r="M60" s="102" t="str">
        <f t="shared" si="12"/>
        <v>Team Paradise</v>
      </c>
      <c r="N60" s="102">
        <f t="shared" si="13"/>
        <v>62</v>
      </c>
    </row>
  </sheetData>
  <mergeCells count="1">
    <mergeCell ref="C1:D1"/>
  </mergeCells>
  <phoneticPr fontId="0" type="noConversion"/>
  <pageMargins left="0.78740157480314965" right="0.78740157480314965" top="0.78740157480314965" bottom="0.78740157480314965" header="0.39370078740157483" footer="0.39370078740157483"/>
  <pageSetup paperSize="9" scale="77" orientation="landscape" r:id="rId1"/>
  <headerFooter alignWithMargins="0">
    <oddHeader>&amp;L&amp;"Arial,Fed"Sværdkamp 2013
&amp;"Arial,Kursiv"&amp;A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Normal="100" workbookViewId="0">
      <pane ySplit="2" topLeftCell="A3" activePane="bottomLeft" state="frozen"/>
      <selection activeCell="P30" sqref="P30"/>
      <selection pane="bottomLeft" activeCell="E33" sqref="E33"/>
    </sheetView>
  </sheetViews>
  <sheetFormatPr defaultRowHeight="11.25" x14ac:dyDescent="0.2"/>
  <cols>
    <col min="1" max="1" width="6" style="1" bestFit="1" customWidth="1"/>
    <col min="2" max="2" width="27" style="1" customWidth="1"/>
    <col min="3" max="3" width="5" style="1" bestFit="1" customWidth="1"/>
    <col min="4" max="4" width="5.28515625" style="1" bestFit="1" customWidth="1"/>
    <col min="5" max="5" width="7" style="1" bestFit="1" customWidth="1"/>
    <col min="6" max="6" width="15.5703125" style="1" customWidth="1"/>
    <col min="7" max="12" width="9.140625" style="1"/>
    <col min="13" max="16" width="9.140625" style="1" hidden="1" customWidth="1"/>
    <col min="17" max="16384" width="9.140625" style="1"/>
  </cols>
  <sheetData>
    <row r="1" spans="1:16" x14ac:dyDescent="0.2">
      <c r="A1" s="9" t="s">
        <v>11</v>
      </c>
      <c r="B1" s="16">
        <v>100</v>
      </c>
      <c r="C1" s="153" t="s">
        <v>13</v>
      </c>
      <c r="D1" s="154"/>
      <c r="E1" s="46"/>
    </row>
    <row r="2" spans="1:16" ht="12" thickBot="1" x14ac:dyDescent="0.25">
      <c r="A2" s="75" t="s">
        <v>10</v>
      </c>
      <c r="B2" s="76" t="s">
        <v>1</v>
      </c>
      <c r="C2" s="77" t="s">
        <v>14</v>
      </c>
      <c r="D2" s="78" t="s">
        <v>17</v>
      </c>
      <c r="E2" s="49" t="s">
        <v>31</v>
      </c>
      <c r="F2" s="143"/>
      <c r="M2" s="100" t="s">
        <v>17</v>
      </c>
      <c r="N2" s="100" t="s">
        <v>10</v>
      </c>
      <c r="O2" s="100" t="s">
        <v>1</v>
      </c>
      <c r="P2" s="100" t="s">
        <v>14</v>
      </c>
    </row>
    <row r="3" spans="1:16" x14ac:dyDescent="0.2">
      <c r="A3" s="9">
        <f>Sjak!A3</f>
        <v>1</v>
      </c>
      <c r="B3" s="79" t="str">
        <f>Sjak!B3</f>
        <v>L.I.M</v>
      </c>
      <c r="C3" s="80">
        <v>87</v>
      </c>
      <c r="D3" s="81">
        <f t="shared" ref="D3:D34" si="0">RANK(C3,C$3:C$60)</f>
        <v>7</v>
      </c>
      <c r="E3" s="119">
        <v>9.9768518518518531E-3</v>
      </c>
      <c r="F3" s="80">
        <v>86.589595375722595</v>
      </c>
      <c r="G3" s="26"/>
      <c r="M3" s="100">
        <f>D3</f>
        <v>7</v>
      </c>
      <c r="N3" s="100">
        <f>A3</f>
        <v>1</v>
      </c>
      <c r="O3" s="100" t="str">
        <f>B3</f>
        <v>L.I.M</v>
      </c>
      <c r="P3" s="101">
        <f>C3</f>
        <v>87</v>
      </c>
    </row>
    <row r="4" spans="1:16" x14ac:dyDescent="0.2">
      <c r="A4" s="4">
        <f>Sjak!A4</f>
        <v>2</v>
      </c>
      <c r="B4" s="5" t="str">
        <f>Sjak!B4</f>
        <v>BE-ton</v>
      </c>
      <c r="C4" s="13">
        <v>20</v>
      </c>
      <c r="D4" s="47">
        <f t="shared" si="0"/>
        <v>50</v>
      </c>
      <c r="E4" s="120">
        <v>2.0236111111111111E-2</v>
      </c>
      <c r="F4" s="13">
        <v>36.184971098265891</v>
      </c>
      <c r="G4" s="26"/>
      <c r="M4" s="100">
        <f t="shared" ref="M4:M57" si="1">D4</f>
        <v>50</v>
      </c>
      <c r="N4" s="100">
        <f t="shared" ref="N4:N57" si="2">A4</f>
        <v>2</v>
      </c>
      <c r="O4" s="100" t="str">
        <f t="shared" ref="O4:O57" si="3">B4</f>
        <v>BE-ton</v>
      </c>
      <c r="P4" s="101">
        <f t="shared" ref="P4:P57" si="4">C4</f>
        <v>20</v>
      </c>
    </row>
    <row r="5" spans="1:16" x14ac:dyDescent="0.2">
      <c r="A5" s="4">
        <f>Sjak!A5</f>
        <v>3</v>
      </c>
      <c r="B5" s="5" t="str">
        <f>Sjak!B5</f>
        <v>Heidrun</v>
      </c>
      <c r="C5" s="13">
        <v>62</v>
      </c>
      <c r="D5" s="47">
        <f t="shared" si="0"/>
        <v>25</v>
      </c>
      <c r="E5" s="120">
        <v>1.3414351851851851E-2</v>
      </c>
      <c r="F5" s="13">
        <v>74.381502890173408</v>
      </c>
      <c r="G5" s="26"/>
      <c r="M5" s="100">
        <f t="shared" si="1"/>
        <v>25</v>
      </c>
      <c r="N5" s="100">
        <f t="shared" si="2"/>
        <v>3</v>
      </c>
      <c r="O5" s="100" t="str">
        <f t="shared" si="3"/>
        <v>Heidrun</v>
      </c>
      <c r="P5" s="101">
        <f t="shared" si="4"/>
        <v>62</v>
      </c>
    </row>
    <row r="6" spans="1:16" x14ac:dyDescent="0.2">
      <c r="A6" s="4">
        <f>Sjak!A6</f>
        <v>4</v>
      </c>
      <c r="B6" s="5" t="str">
        <f>Sjak!B6</f>
        <v>Bacon</v>
      </c>
      <c r="C6" s="13">
        <v>79</v>
      </c>
      <c r="D6" s="47">
        <f t="shared" si="0"/>
        <v>11</v>
      </c>
      <c r="E6" s="120">
        <v>1.1018518518518518E-2</v>
      </c>
      <c r="F6" s="13">
        <v>78.265895953757223</v>
      </c>
      <c r="G6" s="26"/>
      <c r="M6" s="100">
        <f t="shared" si="1"/>
        <v>11</v>
      </c>
      <c r="N6" s="100">
        <f t="shared" si="2"/>
        <v>4</v>
      </c>
      <c r="O6" s="100" t="str">
        <f t="shared" si="3"/>
        <v>Bacon</v>
      </c>
      <c r="P6" s="101">
        <f t="shared" si="4"/>
        <v>79</v>
      </c>
    </row>
    <row r="7" spans="1:16" x14ac:dyDescent="0.2">
      <c r="A7" s="4">
        <f>Sjak!A7</f>
        <v>5</v>
      </c>
      <c r="B7" s="5" t="str">
        <f>Sjak!B7</f>
        <v>CK</v>
      </c>
      <c r="C7" s="13">
        <v>72</v>
      </c>
      <c r="D7" s="47">
        <f t="shared" si="0"/>
        <v>16</v>
      </c>
      <c r="E7" s="120">
        <v>1.1979166666666666E-2</v>
      </c>
      <c r="F7" s="13">
        <v>70.589595375722553</v>
      </c>
      <c r="G7" s="26"/>
      <c r="M7" s="100">
        <f t="shared" si="1"/>
        <v>16</v>
      </c>
      <c r="N7" s="100">
        <f t="shared" si="2"/>
        <v>5</v>
      </c>
      <c r="O7" s="100" t="str">
        <f t="shared" si="3"/>
        <v>CK</v>
      </c>
      <c r="P7" s="101">
        <f t="shared" si="4"/>
        <v>72</v>
      </c>
    </row>
    <row r="8" spans="1:16" x14ac:dyDescent="0.2">
      <c r="A8" s="4">
        <f>Sjak!A8</f>
        <v>6</v>
      </c>
      <c r="B8" s="5" t="str">
        <f>Sjak!B8</f>
        <v>Casper og de unge drenge</v>
      </c>
      <c r="C8" s="13">
        <v>72</v>
      </c>
      <c r="D8" s="47">
        <f t="shared" si="0"/>
        <v>16</v>
      </c>
      <c r="E8" s="120">
        <v>1.1990740740740739E-2</v>
      </c>
      <c r="F8" s="13">
        <v>70.497109826589593</v>
      </c>
      <c r="G8" s="26"/>
      <c r="M8" s="100">
        <f t="shared" si="1"/>
        <v>16</v>
      </c>
      <c r="N8" s="100">
        <f t="shared" si="2"/>
        <v>6</v>
      </c>
      <c r="O8" s="100" t="str">
        <f t="shared" si="3"/>
        <v>Casper og de unge drenge</v>
      </c>
      <c r="P8" s="101">
        <f t="shared" si="4"/>
        <v>72</v>
      </c>
    </row>
    <row r="9" spans="1:16" x14ac:dyDescent="0.2">
      <c r="A9" s="4">
        <f>Sjak!A9</f>
        <v>7</v>
      </c>
      <c r="B9" s="5" t="str">
        <f>Sjak!B9</f>
        <v>TKM</v>
      </c>
      <c r="C9" s="13">
        <v>42</v>
      </c>
      <c r="D9" s="47">
        <f t="shared" si="0"/>
        <v>42</v>
      </c>
      <c r="E9" s="120">
        <v>1.622685185185185E-2</v>
      </c>
      <c r="F9" s="13">
        <v>36.647398843930638</v>
      </c>
      <c r="G9" s="26"/>
      <c r="M9" s="100">
        <f t="shared" si="1"/>
        <v>42</v>
      </c>
      <c r="N9" s="100">
        <f t="shared" si="2"/>
        <v>7</v>
      </c>
      <c r="O9" s="100" t="str">
        <f t="shared" si="3"/>
        <v>TKM</v>
      </c>
      <c r="P9" s="101">
        <f t="shared" si="4"/>
        <v>42</v>
      </c>
    </row>
    <row r="10" spans="1:16" x14ac:dyDescent="0.2">
      <c r="A10" s="4">
        <f>Sjak!A10</f>
        <v>8</v>
      </c>
      <c r="B10" s="5" t="str">
        <f>Sjak!B10</f>
        <v>Warriors of Orion (2 PRS)</v>
      </c>
      <c r="C10" s="13">
        <v>31</v>
      </c>
      <c r="D10" s="47">
        <f t="shared" si="0"/>
        <v>46</v>
      </c>
      <c r="E10" s="120">
        <v>1.7791666666666664E-2</v>
      </c>
      <c r="F10" s="13">
        <v>52.462427745664741</v>
      </c>
      <c r="G10" s="26"/>
      <c r="M10" s="100">
        <f t="shared" si="1"/>
        <v>46</v>
      </c>
      <c r="N10" s="100">
        <f t="shared" si="2"/>
        <v>8</v>
      </c>
      <c r="O10" s="100" t="str">
        <f t="shared" si="3"/>
        <v>Warriors of Orion (2 PRS)</v>
      </c>
      <c r="P10" s="101">
        <f t="shared" si="4"/>
        <v>31</v>
      </c>
    </row>
    <row r="11" spans="1:16" x14ac:dyDescent="0.2">
      <c r="A11" s="4">
        <f>Sjak!A11</f>
        <v>9</v>
      </c>
      <c r="B11" s="5" t="str">
        <f>Sjak!B11</f>
        <v>AALM</v>
      </c>
      <c r="C11" s="13">
        <v>52</v>
      </c>
      <c r="D11" s="47">
        <f t="shared" si="0"/>
        <v>33</v>
      </c>
      <c r="E11" s="120">
        <v>1.4907407407407406E-2</v>
      </c>
      <c r="F11" s="13">
        <v>63.838150289017349</v>
      </c>
      <c r="G11" s="26"/>
      <c r="M11" s="100">
        <f t="shared" si="1"/>
        <v>33</v>
      </c>
      <c r="N11" s="100">
        <f t="shared" si="2"/>
        <v>9</v>
      </c>
      <c r="O11" s="100" t="str">
        <f t="shared" si="3"/>
        <v>AALM</v>
      </c>
      <c r="P11" s="101">
        <f t="shared" si="4"/>
        <v>52</v>
      </c>
    </row>
    <row r="12" spans="1:16" x14ac:dyDescent="0.2">
      <c r="A12" s="4">
        <f>Sjak!A12</f>
        <v>10</v>
      </c>
      <c r="B12" s="5" t="str">
        <f>Sjak!B12</f>
        <v>Rubisko</v>
      </c>
      <c r="C12" s="13">
        <v>45</v>
      </c>
      <c r="D12" s="47">
        <f t="shared" si="0"/>
        <v>37</v>
      </c>
      <c r="E12" s="120">
        <v>1.5787037037037037E-2</v>
      </c>
      <c r="F12" s="13">
        <v>40.161849710982658</v>
      </c>
      <c r="G12" s="26"/>
      <c r="M12" s="100">
        <f t="shared" si="1"/>
        <v>37</v>
      </c>
      <c r="N12" s="100">
        <f t="shared" si="2"/>
        <v>10</v>
      </c>
      <c r="O12" s="100" t="str">
        <f t="shared" si="3"/>
        <v>Rubisko</v>
      </c>
      <c r="P12" s="101">
        <f t="shared" si="4"/>
        <v>45</v>
      </c>
    </row>
    <row r="13" spans="1:16" x14ac:dyDescent="0.2">
      <c r="A13" s="4">
        <f>Sjak!A13</f>
        <v>11</v>
      </c>
      <c r="B13" s="5" t="str">
        <f>Sjak!B13</f>
        <v>Dr. Tranquilizer &amp; Sønner</v>
      </c>
      <c r="C13" s="13">
        <v>90</v>
      </c>
      <c r="D13" s="47">
        <f t="shared" si="0"/>
        <v>4</v>
      </c>
      <c r="E13" s="120">
        <v>9.4675925925925917E-3</v>
      </c>
      <c r="F13" s="13">
        <v>90.658959537572258</v>
      </c>
      <c r="G13" s="26"/>
      <c r="M13" s="100">
        <f t="shared" si="1"/>
        <v>4</v>
      </c>
      <c r="N13" s="100">
        <f t="shared" si="2"/>
        <v>11</v>
      </c>
      <c r="O13" s="100" t="str">
        <f t="shared" si="3"/>
        <v>Dr. Tranquilizer &amp; Sønner</v>
      </c>
      <c r="P13" s="101">
        <f t="shared" si="4"/>
        <v>90</v>
      </c>
    </row>
    <row r="14" spans="1:16" x14ac:dyDescent="0.2">
      <c r="A14" s="4">
        <f>Sjak!A14</f>
        <v>12</v>
      </c>
      <c r="B14" s="5" t="str">
        <f>Sjak!B14</f>
        <v>Lady</v>
      </c>
      <c r="C14" s="13">
        <v>51</v>
      </c>
      <c r="D14" s="47">
        <f t="shared" si="0"/>
        <v>35</v>
      </c>
      <c r="E14" s="120">
        <v>1.4930555555555556E-2</v>
      </c>
      <c r="F14" s="13">
        <v>47.005780346820814</v>
      </c>
      <c r="G14" s="26"/>
      <c r="M14" s="100">
        <f t="shared" si="1"/>
        <v>35</v>
      </c>
      <c r="N14" s="100">
        <f t="shared" si="2"/>
        <v>12</v>
      </c>
      <c r="O14" s="100" t="str">
        <f t="shared" si="3"/>
        <v>Lady</v>
      </c>
      <c r="P14" s="101">
        <f t="shared" si="4"/>
        <v>51</v>
      </c>
    </row>
    <row r="15" spans="1:16" x14ac:dyDescent="0.2">
      <c r="A15" s="4">
        <f>Sjak!A15</f>
        <v>13</v>
      </c>
      <c r="B15" s="5" t="str">
        <f>Sjak!B15</f>
        <v>Non_Refert</v>
      </c>
      <c r="C15" s="13">
        <v>40</v>
      </c>
      <c r="D15" s="47">
        <f t="shared" si="0"/>
        <v>43</v>
      </c>
      <c r="E15" s="120">
        <v>1.6469907407407405E-2</v>
      </c>
      <c r="F15" s="13">
        <v>51.352601156069362</v>
      </c>
      <c r="G15" s="26"/>
      <c r="M15" s="100">
        <f t="shared" si="1"/>
        <v>43</v>
      </c>
      <c r="N15" s="100">
        <f t="shared" si="2"/>
        <v>13</v>
      </c>
      <c r="O15" s="100" t="str">
        <f t="shared" si="3"/>
        <v>Non_Refert</v>
      </c>
      <c r="P15" s="101">
        <f t="shared" si="4"/>
        <v>40</v>
      </c>
    </row>
    <row r="16" spans="1:16" x14ac:dyDescent="0.2">
      <c r="A16" s="4">
        <f>Sjak!A16</f>
        <v>14</v>
      </c>
      <c r="B16" s="5" t="str">
        <f>Sjak!B16</f>
        <v>SSKK</v>
      </c>
      <c r="C16" s="13">
        <v>92</v>
      </c>
      <c r="D16" s="47">
        <f t="shared" si="0"/>
        <v>3</v>
      </c>
      <c r="E16" s="120">
        <v>9.1435185185185178E-3</v>
      </c>
      <c r="F16" s="13">
        <v>85.294797687861276</v>
      </c>
      <c r="G16" s="26"/>
      <c r="M16" s="100">
        <f t="shared" si="1"/>
        <v>3</v>
      </c>
      <c r="N16" s="100">
        <f t="shared" si="2"/>
        <v>14</v>
      </c>
      <c r="O16" s="100" t="str">
        <f t="shared" si="3"/>
        <v>SSKK</v>
      </c>
      <c r="P16" s="101">
        <f t="shared" si="4"/>
        <v>92</v>
      </c>
    </row>
    <row r="17" spans="1:16" x14ac:dyDescent="0.2">
      <c r="A17" s="4">
        <f>Sjak!A17</f>
        <v>15</v>
      </c>
      <c r="B17" s="5" t="str">
        <f>Sjak!B17</f>
        <v>Team Korinth (UDGÅET)</v>
      </c>
      <c r="C17" s="13">
        <v>0</v>
      </c>
      <c r="D17" s="47">
        <f t="shared" si="0"/>
        <v>56</v>
      </c>
      <c r="E17" s="120">
        <v>0</v>
      </c>
      <c r="F17" s="13">
        <v>0</v>
      </c>
      <c r="G17" s="26"/>
      <c r="M17" s="100">
        <f t="shared" si="1"/>
        <v>56</v>
      </c>
      <c r="N17" s="100">
        <f t="shared" si="2"/>
        <v>15</v>
      </c>
      <c r="O17" s="100" t="str">
        <f t="shared" si="3"/>
        <v>Team Korinth (UDGÅET)</v>
      </c>
      <c r="P17" s="101">
        <f t="shared" si="4"/>
        <v>0</v>
      </c>
    </row>
    <row r="18" spans="1:16" x14ac:dyDescent="0.2">
      <c r="A18" s="4">
        <f>Sjak!A18</f>
        <v>16</v>
      </c>
      <c r="B18" s="5" t="str">
        <f>Sjak!B18</f>
        <v>Afrodites disciple</v>
      </c>
      <c r="C18" s="13">
        <v>44</v>
      </c>
      <c r="D18" s="47">
        <f t="shared" si="0"/>
        <v>39</v>
      </c>
      <c r="E18" s="120">
        <v>1.5914351851851853E-2</v>
      </c>
      <c r="F18" s="13">
        <v>39.144508670520239</v>
      </c>
      <c r="G18" s="26"/>
      <c r="M18" s="100">
        <f t="shared" si="1"/>
        <v>39</v>
      </c>
      <c r="N18" s="100">
        <f t="shared" si="2"/>
        <v>16</v>
      </c>
      <c r="O18" s="100" t="str">
        <f t="shared" si="3"/>
        <v>Afrodites disciple</v>
      </c>
      <c r="P18" s="101">
        <f t="shared" si="4"/>
        <v>44</v>
      </c>
    </row>
    <row r="19" spans="1:16" x14ac:dyDescent="0.2">
      <c r="A19" s="4">
        <f>Sjak!A19</f>
        <v>17</v>
      </c>
      <c r="B19" s="5" t="str">
        <f>Sjak!B19</f>
        <v>TOP</v>
      </c>
      <c r="C19" s="13">
        <v>87</v>
      </c>
      <c r="D19" s="47">
        <f t="shared" si="0"/>
        <v>7</v>
      </c>
      <c r="E19" s="120">
        <v>9.8958333333333329E-3</v>
      </c>
      <c r="F19" s="13">
        <v>87.236994219653184</v>
      </c>
      <c r="G19" s="26"/>
      <c r="M19" s="100">
        <f t="shared" si="1"/>
        <v>7</v>
      </c>
      <c r="N19" s="100">
        <f t="shared" si="2"/>
        <v>17</v>
      </c>
      <c r="O19" s="100" t="str">
        <f t="shared" si="3"/>
        <v>TOP</v>
      </c>
      <c r="P19" s="101">
        <f t="shared" si="4"/>
        <v>87</v>
      </c>
    </row>
    <row r="20" spans="1:16" x14ac:dyDescent="0.2">
      <c r="A20" s="4">
        <f>Sjak!A20</f>
        <v>18</v>
      </c>
      <c r="B20" s="5" t="str">
        <f>Sjak!B20</f>
        <v>Mig og Morten</v>
      </c>
      <c r="C20" s="33">
        <v>0</v>
      </c>
      <c r="D20" s="47">
        <f t="shared" si="0"/>
        <v>56</v>
      </c>
      <c r="E20" s="119">
        <v>0</v>
      </c>
      <c r="F20" s="33">
        <v>0</v>
      </c>
      <c r="G20" s="26"/>
      <c r="M20" s="100">
        <f t="shared" si="1"/>
        <v>56</v>
      </c>
      <c r="N20" s="100">
        <f t="shared" si="2"/>
        <v>18</v>
      </c>
      <c r="O20" s="100" t="str">
        <f t="shared" si="3"/>
        <v>Mig og Morten</v>
      </c>
      <c r="P20" s="101">
        <f t="shared" si="4"/>
        <v>0</v>
      </c>
    </row>
    <row r="21" spans="1:16" x14ac:dyDescent="0.2">
      <c r="A21" s="4">
        <f>Sjak!A21</f>
        <v>19</v>
      </c>
      <c r="B21" s="5" t="str">
        <f>Sjak!B21</f>
        <v>Mor Muuh</v>
      </c>
      <c r="C21" s="13">
        <v>36</v>
      </c>
      <c r="D21" s="47">
        <f t="shared" si="0"/>
        <v>45</v>
      </c>
      <c r="E21" s="120">
        <v>1.7048611111111112E-2</v>
      </c>
      <c r="F21" s="13">
        <v>30.080924855491329</v>
      </c>
      <c r="G21" s="26"/>
      <c r="M21" s="100">
        <f t="shared" si="1"/>
        <v>45</v>
      </c>
      <c r="N21" s="100">
        <f t="shared" si="2"/>
        <v>19</v>
      </c>
      <c r="O21" s="100" t="str">
        <f t="shared" si="3"/>
        <v>Mor Muuh</v>
      </c>
      <c r="P21" s="101">
        <f t="shared" si="4"/>
        <v>36</v>
      </c>
    </row>
    <row r="22" spans="1:16" x14ac:dyDescent="0.2">
      <c r="A22" s="4">
        <f>Sjak!A22</f>
        <v>20</v>
      </c>
      <c r="B22" s="5" t="str">
        <f>Sjak!B22</f>
        <v>Syncro</v>
      </c>
      <c r="C22" s="13">
        <v>78</v>
      </c>
      <c r="D22" s="47">
        <f t="shared" si="0"/>
        <v>12</v>
      </c>
      <c r="E22" s="120">
        <v>1.1203703703703704E-2</v>
      </c>
      <c r="F22" s="13">
        <v>76.786127167630056</v>
      </c>
      <c r="G22" s="26"/>
      <c r="M22" s="100">
        <f t="shared" si="1"/>
        <v>12</v>
      </c>
      <c r="N22" s="100">
        <f t="shared" si="2"/>
        <v>20</v>
      </c>
      <c r="O22" s="100" t="str">
        <f t="shared" si="3"/>
        <v>Syncro</v>
      </c>
      <c r="P22" s="101">
        <f t="shared" si="4"/>
        <v>78</v>
      </c>
    </row>
    <row r="23" spans="1:16" x14ac:dyDescent="0.2">
      <c r="A23" s="4">
        <f>Sjak!A23</f>
        <v>21</v>
      </c>
      <c r="B23" s="5" t="str">
        <f>Sjak!B23</f>
        <v>Familen Danmark</v>
      </c>
      <c r="C23" s="13">
        <v>73</v>
      </c>
      <c r="D23" s="47">
        <f t="shared" si="0"/>
        <v>15</v>
      </c>
      <c r="E23" s="120">
        <v>1.1828703703703704E-2</v>
      </c>
      <c r="F23" s="13">
        <v>71.79190751445087</v>
      </c>
      <c r="G23" s="26"/>
      <c r="M23" s="100">
        <f t="shared" si="1"/>
        <v>15</v>
      </c>
      <c r="N23" s="100">
        <f t="shared" si="2"/>
        <v>21</v>
      </c>
      <c r="O23" s="100" t="str">
        <f t="shared" si="3"/>
        <v>Familen Danmark</v>
      </c>
      <c r="P23" s="101">
        <f t="shared" si="4"/>
        <v>73</v>
      </c>
    </row>
    <row r="24" spans="1:16" x14ac:dyDescent="0.2">
      <c r="A24" s="4">
        <f>Sjak!A24</f>
        <v>22</v>
      </c>
      <c r="B24" s="5" t="str">
        <f>Sjak!B24</f>
        <v>Australopithecus</v>
      </c>
      <c r="C24" s="13">
        <v>50</v>
      </c>
      <c r="D24" s="47">
        <f t="shared" si="0"/>
        <v>36</v>
      </c>
      <c r="E24" s="120">
        <v>1.5127314814814816E-2</v>
      </c>
      <c r="F24" s="13">
        <v>44.508670520231213</v>
      </c>
      <c r="G24" s="26"/>
      <c r="M24" s="100">
        <f t="shared" si="1"/>
        <v>36</v>
      </c>
      <c r="N24" s="100">
        <f t="shared" si="2"/>
        <v>22</v>
      </c>
      <c r="O24" s="100" t="str">
        <f t="shared" si="3"/>
        <v>Australopithecus</v>
      </c>
      <c r="P24" s="101">
        <f t="shared" si="4"/>
        <v>50</v>
      </c>
    </row>
    <row r="25" spans="1:16" x14ac:dyDescent="0.2">
      <c r="A25" s="4">
        <f>Sjak!A25</f>
        <v>23</v>
      </c>
      <c r="B25" s="5" t="str">
        <f>Sjak!B25</f>
        <v>Nissebanden og Fynboen</v>
      </c>
      <c r="C25" s="13">
        <v>69</v>
      </c>
      <c r="D25" s="47">
        <f t="shared" si="0"/>
        <v>21</v>
      </c>
      <c r="E25" s="120">
        <v>1.238425925925926E-2</v>
      </c>
      <c r="F25" s="13">
        <v>67.352601156069355</v>
      </c>
      <c r="G25" s="26"/>
      <c r="M25" s="100">
        <f t="shared" si="1"/>
        <v>21</v>
      </c>
      <c r="N25" s="100">
        <f t="shared" si="2"/>
        <v>23</v>
      </c>
      <c r="O25" s="100" t="str">
        <f t="shared" si="3"/>
        <v>Nissebanden og Fynboen</v>
      </c>
      <c r="P25" s="101">
        <f t="shared" si="4"/>
        <v>69</v>
      </c>
    </row>
    <row r="26" spans="1:16" x14ac:dyDescent="0.2">
      <c r="A26" s="4">
        <f>Sjak!A26</f>
        <v>24</v>
      </c>
      <c r="B26" s="5" t="str">
        <f>Sjak!B26</f>
        <v>Vibrio</v>
      </c>
      <c r="C26" s="13">
        <v>58</v>
      </c>
      <c r="D26" s="47">
        <f t="shared" si="0"/>
        <v>26</v>
      </c>
      <c r="E26" s="120">
        <v>1.3969907407407408E-2</v>
      </c>
      <c r="F26" s="13">
        <v>54.682080924855484</v>
      </c>
      <c r="G26" s="26"/>
      <c r="M26" s="100">
        <f t="shared" si="1"/>
        <v>26</v>
      </c>
      <c r="N26" s="100">
        <f t="shared" si="2"/>
        <v>24</v>
      </c>
      <c r="O26" s="100" t="str">
        <f t="shared" si="3"/>
        <v>Vibrio</v>
      </c>
      <c r="P26" s="101">
        <f t="shared" si="4"/>
        <v>58</v>
      </c>
    </row>
    <row r="27" spans="1:16" x14ac:dyDescent="0.2">
      <c r="A27" s="4">
        <f>Sjak!A27</f>
        <v>25</v>
      </c>
      <c r="B27" s="5" t="str">
        <f>Sjak!B27</f>
        <v>Klonalitakipe</v>
      </c>
      <c r="C27" s="13">
        <v>84</v>
      </c>
      <c r="D27" s="47">
        <f t="shared" si="0"/>
        <v>10</v>
      </c>
      <c r="E27" s="120">
        <v>1.0358796296296295E-2</v>
      </c>
      <c r="F27" s="13">
        <v>80.393063583815035</v>
      </c>
      <c r="G27" s="26"/>
      <c r="M27" s="100">
        <f t="shared" si="1"/>
        <v>10</v>
      </c>
      <c r="N27" s="100">
        <f t="shared" si="2"/>
        <v>25</v>
      </c>
      <c r="O27" s="100" t="str">
        <f t="shared" si="3"/>
        <v>Klonalitakipe</v>
      </c>
      <c r="P27" s="101">
        <f t="shared" si="4"/>
        <v>84</v>
      </c>
    </row>
    <row r="28" spans="1:16" x14ac:dyDescent="0.2">
      <c r="A28" s="4">
        <f>Sjak!A28</f>
        <v>26</v>
      </c>
      <c r="B28" s="5" t="str">
        <f>Sjak!B28</f>
        <v>GRIP</v>
      </c>
      <c r="C28" s="13">
        <v>88</v>
      </c>
      <c r="D28" s="47">
        <f t="shared" si="0"/>
        <v>6</v>
      </c>
      <c r="E28" s="120">
        <v>9.8263888888888897E-3</v>
      </c>
      <c r="F28" s="13">
        <v>87.79190751445087</v>
      </c>
      <c r="G28" s="26"/>
      <c r="M28" s="100">
        <f t="shared" si="1"/>
        <v>6</v>
      </c>
      <c r="N28" s="100">
        <f t="shared" si="2"/>
        <v>26</v>
      </c>
      <c r="O28" s="100" t="str">
        <f t="shared" si="3"/>
        <v>GRIP</v>
      </c>
      <c r="P28" s="101">
        <f t="shared" si="4"/>
        <v>88</v>
      </c>
    </row>
    <row r="29" spans="1:16" x14ac:dyDescent="0.2">
      <c r="A29" s="4">
        <f>Sjak!A29</f>
        <v>27</v>
      </c>
      <c r="B29" s="5" t="str">
        <f>Sjak!B29</f>
        <v>Erectus</v>
      </c>
      <c r="C29" s="13">
        <v>44</v>
      </c>
      <c r="D29" s="47">
        <f t="shared" si="0"/>
        <v>39</v>
      </c>
      <c r="E29" s="120">
        <v>1.5960648148148147E-2</v>
      </c>
      <c r="F29" s="13">
        <v>55.421965317919074</v>
      </c>
      <c r="G29" s="26"/>
      <c r="M29" s="100">
        <f t="shared" si="1"/>
        <v>39</v>
      </c>
      <c r="N29" s="100">
        <f t="shared" si="2"/>
        <v>27</v>
      </c>
      <c r="O29" s="100" t="str">
        <f t="shared" si="3"/>
        <v>Erectus</v>
      </c>
      <c r="P29" s="101">
        <f t="shared" si="4"/>
        <v>44</v>
      </c>
    </row>
    <row r="30" spans="1:16" x14ac:dyDescent="0.2">
      <c r="A30" s="4">
        <f>Sjak!A30</f>
        <v>28</v>
      </c>
      <c r="B30" s="5" t="str">
        <f>Sjak!B30</f>
        <v>Saiphsation</v>
      </c>
      <c r="C30" s="13">
        <v>27</v>
      </c>
      <c r="D30" s="47">
        <f t="shared" si="0"/>
        <v>48</v>
      </c>
      <c r="E30" s="120">
        <v>1.8310185185185186E-2</v>
      </c>
      <c r="F30" s="13">
        <v>20</v>
      </c>
      <c r="G30" s="26"/>
      <c r="M30" s="100">
        <f t="shared" si="1"/>
        <v>48</v>
      </c>
      <c r="N30" s="100">
        <f t="shared" si="2"/>
        <v>28</v>
      </c>
      <c r="O30" s="100" t="str">
        <f t="shared" si="3"/>
        <v>Saiphsation</v>
      </c>
      <c r="P30" s="101">
        <f t="shared" si="4"/>
        <v>27</v>
      </c>
    </row>
    <row r="31" spans="1:16" x14ac:dyDescent="0.2">
      <c r="A31" s="4">
        <f>Sjak!A31</f>
        <v>29</v>
      </c>
      <c r="B31" s="5" t="str">
        <f>Sjak!B31</f>
        <v>Skøjteprinsesserne</v>
      </c>
      <c r="C31" s="13">
        <v>20</v>
      </c>
      <c r="D31" s="47">
        <f t="shared" si="0"/>
        <v>50</v>
      </c>
      <c r="E31" s="120">
        <v>2.0787037037037038E-2</v>
      </c>
      <c r="F31" s="13">
        <v>20</v>
      </c>
      <c r="G31" s="26"/>
      <c r="M31" s="100">
        <f t="shared" si="1"/>
        <v>50</v>
      </c>
      <c r="N31" s="100">
        <f t="shared" si="2"/>
        <v>29</v>
      </c>
      <c r="O31" s="100" t="str">
        <f t="shared" si="3"/>
        <v>Skøjteprinsesserne</v>
      </c>
      <c r="P31" s="101">
        <f t="shared" si="4"/>
        <v>20</v>
      </c>
    </row>
    <row r="32" spans="1:16" x14ac:dyDescent="0.2">
      <c r="A32" s="4">
        <f>Sjak!A32</f>
        <v>30</v>
      </c>
      <c r="B32" s="5" t="str">
        <f>Sjak!B32</f>
        <v>Mandemarietoftgaard</v>
      </c>
      <c r="C32" s="13">
        <v>66</v>
      </c>
      <c r="D32" s="47">
        <f t="shared" si="0"/>
        <v>22</v>
      </c>
      <c r="E32" s="120">
        <v>1.2824074074074073E-2</v>
      </c>
      <c r="F32" s="13">
        <v>63.838150289017349</v>
      </c>
      <c r="G32" s="26"/>
      <c r="M32" s="100">
        <f t="shared" si="1"/>
        <v>22</v>
      </c>
      <c r="N32" s="100">
        <f t="shared" si="2"/>
        <v>30</v>
      </c>
      <c r="O32" s="100" t="str">
        <f t="shared" si="3"/>
        <v>Mandemarietoftgaard</v>
      </c>
      <c r="P32" s="101">
        <f t="shared" si="4"/>
        <v>66</v>
      </c>
    </row>
    <row r="33" spans="1:16" x14ac:dyDescent="0.2">
      <c r="A33" s="4">
        <f>Sjak!A33</f>
        <v>31</v>
      </c>
      <c r="B33" s="5" t="str">
        <f>Sjak!B33</f>
        <v>KÜHL</v>
      </c>
      <c r="C33" s="13">
        <v>100</v>
      </c>
      <c r="D33" s="47">
        <f t="shared" si="0"/>
        <v>1</v>
      </c>
      <c r="E33" s="120">
        <v>8.1481481481481474E-3</v>
      </c>
      <c r="F33" s="13">
        <v>100</v>
      </c>
      <c r="G33" s="26"/>
      <c r="M33" s="100">
        <f t="shared" si="1"/>
        <v>1</v>
      </c>
      <c r="N33" s="100">
        <f t="shared" si="2"/>
        <v>31</v>
      </c>
      <c r="O33" s="100" t="str">
        <f t="shared" si="3"/>
        <v>KÜHL</v>
      </c>
      <c r="P33" s="101">
        <f t="shared" si="4"/>
        <v>100</v>
      </c>
    </row>
    <row r="34" spans="1:16" x14ac:dyDescent="0.2">
      <c r="A34" s="4">
        <f>Sjak!A34</f>
        <v>32</v>
      </c>
      <c r="B34" s="5" t="str">
        <f>Sjak!B34</f>
        <v>RAR</v>
      </c>
      <c r="C34" s="13">
        <v>72</v>
      </c>
      <c r="D34" s="47">
        <f t="shared" si="0"/>
        <v>16</v>
      </c>
      <c r="E34" s="120">
        <v>1.1956018518518517E-2</v>
      </c>
      <c r="F34" s="13">
        <v>70.774566473988443</v>
      </c>
      <c r="G34" s="26"/>
      <c r="M34" s="100">
        <f t="shared" si="1"/>
        <v>16</v>
      </c>
      <c r="N34" s="100">
        <f t="shared" si="2"/>
        <v>32</v>
      </c>
      <c r="O34" s="100" t="str">
        <f t="shared" si="3"/>
        <v>RAR</v>
      </c>
      <c r="P34" s="101">
        <f t="shared" si="4"/>
        <v>72</v>
      </c>
    </row>
    <row r="35" spans="1:16" x14ac:dyDescent="0.2">
      <c r="A35" s="4">
        <f>Sjak!A35</f>
        <v>33</v>
      </c>
      <c r="B35" s="5" t="str">
        <f>Sjak!B35</f>
        <v>CK 2.0</v>
      </c>
      <c r="C35" s="13">
        <v>55</v>
      </c>
      <c r="D35" s="47">
        <f t="shared" ref="D35:D66" si="5">RANK(C35,C$3:C$60)</f>
        <v>31</v>
      </c>
      <c r="E35" s="120">
        <v>1.4374999999999999E-2</v>
      </c>
      <c r="F35" s="13">
        <v>51.445086705202314</v>
      </c>
      <c r="G35" s="26"/>
      <c r="M35" s="100">
        <f t="shared" si="1"/>
        <v>31</v>
      </c>
      <c r="N35" s="100">
        <f t="shared" si="2"/>
        <v>33</v>
      </c>
      <c r="O35" s="100" t="str">
        <f t="shared" si="3"/>
        <v>CK 2.0</v>
      </c>
      <c r="P35" s="101">
        <f t="shared" si="4"/>
        <v>55</v>
      </c>
    </row>
    <row r="36" spans="1:16" x14ac:dyDescent="0.2">
      <c r="A36" s="4">
        <f>Sjak!A36</f>
        <v>34</v>
      </c>
      <c r="B36" s="5" t="str">
        <f>Sjak!B36</f>
        <v>Skjoldmøerne</v>
      </c>
      <c r="C36" s="13">
        <v>57</v>
      </c>
      <c r="D36" s="47">
        <f t="shared" si="5"/>
        <v>29</v>
      </c>
      <c r="E36" s="120">
        <v>1.4108796296296295E-2</v>
      </c>
      <c r="F36" s="13">
        <v>53.572254335260112</v>
      </c>
      <c r="G36" s="26"/>
      <c r="M36" s="100">
        <f t="shared" si="1"/>
        <v>29</v>
      </c>
      <c r="N36" s="100">
        <f t="shared" si="2"/>
        <v>34</v>
      </c>
      <c r="O36" s="100" t="str">
        <f t="shared" si="3"/>
        <v>Skjoldmøerne</v>
      </c>
      <c r="P36" s="101">
        <f t="shared" si="4"/>
        <v>57</v>
      </c>
    </row>
    <row r="37" spans="1:16" x14ac:dyDescent="0.2">
      <c r="A37" s="4">
        <f>Sjak!A37</f>
        <v>35</v>
      </c>
      <c r="B37" s="5" t="str">
        <f>Sjak!B37</f>
        <v>Gimekön (2 PRS)</v>
      </c>
      <c r="C37" s="13">
        <v>20</v>
      </c>
      <c r="D37" s="47">
        <f t="shared" si="5"/>
        <v>50</v>
      </c>
      <c r="E37" s="120">
        <v>1.9416666666666665E-2</v>
      </c>
      <c r="F37" s="13">
        <v>55.51445086705202</v>
      </c>
      <c r="G37" s="26"/>
      <c r="M37" s="100">
        <f t="shared" si="1"/>
        <v>50</v>
      </c>
      <c r="N37" s="100">
        <f t="shared" si="2"/>
        <v>35</v>
      </c>
      <c r="O37" s="100" t="str">
        <f t="shared" si="3"/>
        <v>Gimekön (2 PRS)</v>
      </c>
      <c r="P37" s="101">
        <f t="shared" si="4"/>
        <v>20</v>
      </c>
    </row>
    <row r="38" spans="1:16" x14ac:dyDescent="0.2">
      <c r="A38" s="4">
        <f>Sjak!A38</f>
        <v>36</v>
      </c>
      <c r="B38" s="5" t="str">
        <f>Sjak!B38</f>
        <v>Sjak Najs Majs</v>
      </c>
      <c r="C38" s="13">
        <v>45</v>
      </c>
      <c r="D38" s="47">
        <f t="shared" si="5"/>
        <v>37</v>
      </c>
      <c r="E38" s="120">
        <v>1.5833333333333331E-2</v>
      </c>
      <c r="F38" s="13">
        <v>53.664739884393065</v>
      </c>
      <c r="G38" s="26"/>
      <c r="M38" s="100">
        <f t="shared" si="1"/>
        <v>37</v>
      </c>
      <c r="N38" s="100">
        <f t="shared" si="2"/>
        <v>36</v>
      </c>
      <c r="O38" s="100" t="str">
        <f t="shared" si="3"/>
        <v>Sjak Najs Majs</v>
      </c>
      <c r="P38" s="101">
        <f t="shared" si="4"/>
        <v>45</v>
      </c>
    </row>
    <row r="39" spans="1:16" x14ac:dyDescent="0.2">
      <c r="A39" s="4">
        <f>Sjak!A39</f>
        <v>37</v>
      </c>
      <c r="B39" s="5" t="str">
        <f>Sjak!B39</f>
        <v>TjuBANG!</v>
      </c>
      <c r="C39" s="13">
        <v>58</v>
      </c>
      <c r="D39" s="47">
        <f t="shared" si="5"/>
        <v>26</v>
      </c>
      <c r="E39" s="120">
        <v>1.4039351851851851E-2</v>
      </c>
      <c r="F39" s="13">
        <v>54.127167630057798</v>
      </c>
      <c r="G39" s="26"/>
      <c r="M39" s="100">
        <f t="shared" si="1"/>
        <v>26</v>
      </c>
      <c r="N39" s="100">
        <f t="shared" si="2"/>
        <v>37</v>
      </c>
      <c r="O39" s="100" t="str">
        <f t="shared" si="3"/>
        <v>TjuBANG!</v>
      </c>
      <c r="P39" s="101">
        <f t="shared" si="4"/>
        <v>58</v>
      </c>
    </row>
    <row r="40" spans="1:16" x14ac:dyDescent="0.2">
      <c r="A40" s="4">
        <f>Sjak!A40</f>
        <v>38</v>
      </c>
      <c r="B40" s="5" t="str">
        <f>Sjak!B40</f>
        <v>Randers skulderen med basarm</v>
      </c>
      <c r="C40" s="13">
        <v>54</v>
      </c>
      <c r="D40" s="47">
        <f t="shared" si="5"/>
        <v>32</v>
      </c>
      <c r="E40" s="120">
        <v>1.4583333333333332E-2</v>
      </c>
      <c r="F40" s="13">
        <v>66.427745664739888</v>
      </c>
      <c r="G40" s="26"/>
      <c r="M40" s="100">
        <f t="shared" si="1"/>
        <v>32</v>
      </c>
      <c r="N40" s="100">
        <f t="shared" si="2"/>
        <v>38</v>
      </c>
      <c r="O40" s="100" t="str">
        <f t="shared" si="3"/>
        <v>Randers skulderen med basarm</v>
      </c>
      <c r="P40" s="101">
        <f t="shared" si="4"/>
        <v>54</v>
      </c>
    </row>
    <row r="41" spans="1:16" x14ac:dyDescent="0.2">
      <c r="A41" s="4">
        <f>Sjak!A41</f>
        <v>39</v>
      </c>
      <c r="B41" s="5" t="str">
        <f>Sjak!B41</f>
        <v>A!</v>
      </c>
      <c r="C41" s="13">
        <v>93</v>
      </c>
      <c r="D41" s="47">
        <f t="shared" si="5"/>
        <v>2</v>
      </c>
      <c r="E41" s="120">
        <v>9.1319444444444443E-3</v>
      </c>
      <c r="F41" s="13">
        <v>93.341040462427742</v>
      </c>
      <c r="G41" s="26"/>
      <c r="M41" s="100">
        <f t="shared" si="1"/>
        <v>2</v>
      </c>
      <c r="N41" s="100">
        <f t="shared" si="2"/>
        <v>39</v>
      </c>
      <c r="O41" s="100" t="str">
        <f t="shared" si="3"/>
        <v>A!</v>
      </c>
      <c r="P41" s="101">
        <f t="shared" si="4"/>
        <v>93</v>
      </c>
    </row>
    <row r="42" spans="1:16" x14ac:dyDescent="0.2">
      <c r="A42" s="4">
        <f>Sjak!A42</f>
        <v>40</v>
      </c>
      <c r="B42" s="5" t="str">
        <f>Sjak!B42</f>
        <v>CK Hotness</v>
      </c>
      <c r="C42" s="13">
        <v>71</v>
      </c>
      <c r="D42" s="47">
        <f t="shared" si="5"/>
        <v>19</v>
      </c>
      <c r="E42" s="120">
        <v>1.2141203703703704E-2</v>
      </c>
      <c r="F42" s="13">
        <v>69.294797687861262</v>
      </c>
      <c r="G42" s="26"/>
      <c r="M42" s="100">
        <f t="shared" si="1"/>
        <v>19</v>
      </c>
      <c r="N42" s="100">
        <f t="shared" si="2"/>
        <v>40</v>
      </c>
      <c r="O42" s="100" t="str">
        <f t="shared" si="3"/>
        <v>CK Hotness</v>
      </c>
      <c r="P42" s="101">
        <f t="shared" si="4"/>
        <v>71</v>
      </c>
    </row>
    <row r="43" spans="1:16" x14ac:dyDescent="0.2">
      <c r="A43" s="4">
        <f>Sjak!A43</f>
        <v>41</v>
      </c>
      <c r="B43" s="5" t="str">
        <f>Sjak!B43</f>
        <v>Federation des Scouts</v>
      </c>
      <c r="C43" s="13">
        <v>29</v>
      </c>
      <c r="D43" s="47">
        <f t="shared" si="5"/>
        <v>47</v>
      </c>
      <c r="E43" s="120">
        <v>1.8124999999999999E-2</v>
      </c>
      <c r="F43" s="13">
        <v>38.127167630057805</v>
      </c>
      <c r="G43" s="26"/>
      <c r="M43" s="100">
        <f t="shared" si="1"/>
        <v>47</v>
      </c>
      <c r="N43" s="100">
        <f t="shared" si="2"/>
        <v>41</v>
      </c>
      <c r="O43" s="100" t="str">
        <f t="shared" si="3"/>
        <v>Federation des Scouts</v>
      </c>
      <c r="P43" s="101">
        <f t="shared" si="4"/>
        <v>29</v>
      </c>
    </row>
    <row r="44" spans="1:16" x14ac:dyDescent="0.2">
      <c r="A44" s="4">
        <f>Sjak!A44</f>
        <v>42</v>
      </c>
      <c r="B44" s="5" t="str">
        <f>Sjak!B44</f>
        <v>100 gram ris</v>
      </c>
      <c r="C44" s="13">
        <v>65</v>
      </c>
      <c r="D44" s="47">
        <f t="shared" si="5"/>
        <v>23</v>
      </c>
      <c r="E44" s="120">
        <v>1.3043981481481483E-2</v>
      </c>
      <c r="F44" s="13">
        <v>62.080924855491332</v>
      </c>
      <c r="G44" s="26"/>
      <c r="M44" s="100">
        <f t="shared" si="1"/>
        <v>23</v>
      </c>
      <c r="N44" s="100">
        <f t="shared" si="2"/>
        <v>42</v>
      </c>
      <c r="O44" s="100" t="str">
        <f t="shared" si="3"/>
        <v>100 gram ris</v>
      </c>
      <c r="P44" s="101">
        <f t="shared" si="4"/>
        <v>65</v>
      </c>
    </row>
    <row r="45" spans="1:16" x14ac:dyDescent="0.2">
      <c r="A45" s="4">
        <f>Sjak!A45</f>
        <v>43</v>
      </c>
      <c r="B45" s="5" t="str">
        <f>Sjak!B45</f>
        <v>Jonas Molly</v>
      </c>
      <c r="C45" s="13">
        <v>56</v>
      </c>
      <c r="D45" s="47">
        <f t="shared" si="5"/>
        <v>30</v>
      </c>
      <c r="E45" s="120">
        <v>1.4305555555555557E-2</v>
      </c>
      <c r="F45" s="13">
        <v>52</v>
      </c>
      <c r="G45" s="26"/>
      <c r="M45" s="100">
        <f t="shared" si="1"/>
        <v>30</v>
      </c>
      <c r="N45" s="100">
        <f t="shared" si="2"/>
        <v>43</v>
      </c>
      <c r="O45" s="100" t="str">
        <f t="shared" si="3"/>
        <v>Jonas Molly</v>
      </c>
      <c r="P45" s="101">
        <f t="shared" si="4"/>
        <v>56</v>
      </c>
    </row>
    <row r="46" spans="1:16" x14ac:dyDescent="0.2">
      <c r="A46" s="4">
        <f>Sjak!A46</f>
        <v>44</v>
      </c>
      <c r="B46" s="5" t="str">
        <f>Sjak!B46</f>
        <v>Team SmartIEnFart!</v>
      </c>
      <c r="C46" s="13">
        <v>90</v>
      </c>
      <c r="D46" s="47">
        <f t="shared" si="5"/>
        <v>4</v>
      </c>
      <c r="E46" s="120">
        <v>9.4212962962962957E-3</v>
      </c>
      <c r="F46" s="13">
        <v>81.872832369942188</v>
      </c>
      <c r="G46" s="26"/>
      <c r="M46" s="100">
        <f t="shared" si="1"/>
        <v>4</v>
      </c>
      <c r="N46" s="100">
        <f t="shared" si="2"/>
        <v>44</v>
      </c>
      <c r="O46" s="100" t="str">
        <f t="shared" si="3"/>
        <v>Team SmartIEnFart!</v>
      </c>
      <c r="P46" s="101">
        <f t="shared" si="4"/>
        <v>90</v>
      </c>
    </row>
    <row r="47" spans="1:16" x14ac:dyDescent="0.2">
      <c r="A47" s="4">
        <f>Sjak!A47</f>
        <v>45</v>
      </c>
      <c r="B47" s="5" t="str">
        <f>Sjak!B47</f>
        <v>MacPherson Family</v>
      </c>
      <c r="C47" s="13">
        <v>26</v>
      </c>
      <c r="D47" s="47">
        <f t="shared" si="5"/>
        <v>49</v>
      </c>
      <c r="E47" s="120">
        <v>1.8518518518518521E-2</v>
      </c>
      <c r="F47" s="13">
        <v>20</v>
      </c>
      <c r="G47" s="26"/>
      <c r="M47" s="100">
        <f t="shared" si="1"/>
        <v>49</v>
      </c>
      <c r="N47" s="100">
        <f t="shared" si="2"/>
        <v>45</v>
      </c>
      <c r="O47" s="100" t="str">
        <f t="shared" si="3"/>
        <v>MacPherson Family</v>
      </c>
      <c r="P47" s="101">
        <f t="shared" si="4"/>
        <v>26</v>
      </c>
    </row>
    <row r="48" spans="1:16" x14ac:dyDescent="0.2">
      <c r="A48" s="4">
        <f>Sjak!A48</f>
        <v>46</v>
      </c>
      <c r="B48" s="5" t="str">
        <f>Sjak!B48</f>
        <v>Team Awesome</v>
      </c>
      <c r="C48" s="13">
        <v>20</v>
      </c>
      <c r="D48" s="47">
        <f t="shared" si="5"/>
        <v>50</v>
      </c>
      <c r="E48" s="120">
        <v>2.19212962962963E-2</v>
      </c>
      <c r="F48" s="13">
        <v>20</v>
      </c>
      <c r="G48" s="26"/>
      <c r="M48" s="100">
        <f t="shared" si="1"/>
        <v>50</v>
      </c>
      <c r="N48" s="100">
        <f t="shared" si="2"/>
        <v>46</v>
      </c>
      <c r="O48" s="100" t="str">
        <f t="shared" si="3"/>
        <v>Team Awesome</v>
      </c>
      <c r="P48" s="101">
        <f t="shared" si="4"/>
        <v>20</v>
      </c>
    </row>
    <row r="49" spans="1:16" x14ac:dyDescent="0.2">
      <c r="A49" s="4">
        <f>Sjak!A49</f>
        <v>47</v>
      </c>
      <c r="B49" s="5" t="str">
        <f>Sjak!B49</f>
        <v>Sailors of the south</v>
      </c>
      <c r="C49" s="13">
        <v>20</v>
      </c>
      <c r="D49" s="47">
        <f t="shared" si="5"/>
        <v>50</v>
      </c>
      <c r="E49" s="120">
        <v>2.1150462962962961E-2</v>
      </c>
      <c r="F49" s="13">
        <v>25.086705202312139</v>
      </c>
      <c r="G49" s="26"/>
      <c r="M49" s="100">
        <f t="shared" si="1"/>
        <v>50</v>
      </c>
      <c r="N49" s="100">
        <f t="shared" si="2"/>
        <v>47</v>
      </c>
      <c r="O49" s="100" t="str">
        <f t="shared" si="3"/>
        <v>Sailors of the south</v>
      </c>
      <c r="P49" s="101">
        <f t="shared" si="4"/>
        <v>20</v>
      </c>
    </row>
    <row r="50" spans="1:16" x14ac:dyDescent="0.2">
      <c r="A50" s="4">
        <f>Sjak!A50</f>
        <v>48</v>
      </c>
      <c r="B50" s="5" t="str">
        <f>Sjak!B50</f>
        <v>De lange sorte snobrød</v>
      </c>
      <c r="C50" s="13">
        <v>74</v>
      </c>
      <c r="D50" s="47">
        <f t="shared" si="5"/>
        <v>14</v>
      </c>
      <c r="E50" s="120">
        <v>1.1736111111111109E-2</v>
      </c>
      <c r="F50" s="13">
        <v>72.531791907514446</v>
      </c>
      <c r="G50" s="26"/>
      <c r="M50" s="100">
        <f t="shared" si="1"/>
        <v>14</v>
      </c>
      <c r="N50" s="100">
        <f t="shared" si="2"/>
        <v>48</v>
      </c>
      <c r="O50" s="100" t="str">
        <f t="shared" si="3"/>
        <v>De lange sorte snobrød</v>
      </c>
      <c r="P50" s="101">
        <f t="shared" si="4"/>
        <v>74</v>
      </c>
    </row>
    <row r="51" spans="1:16" x14ac:dyDescent="0.2">
      <c r="A51" s="4">
        <f>Sjak!A51</f>
        <v>49</v>
      </c>
      <c r="B51" s="5" t="str">
        <f>Sjak!B51</f>
        <v>KongKnuds gamle garvede</v>
      </c>
      <c r="C51" s="13">
        <v>20</v>
      </c>
      <c r="D51" s="47">
        <f t="shared" si="5"/>
        <v>50</v>
      </c>
      <c r="E51" s="120">
        <v>1.9317129629629629E-2</v>
      </c>
      <c r="F51" s="13">
        <v>20</v>
      </c>
      <c r="G51" s="26"/>
      <c r="M51" s="100">
        <f t="shared" si="1"/>
        <v>50</v>
      </c>
      <c r="N51" s="100">
        <f t="shared" si="2"/>
        <v>49</v>
      </c>
      <c r="O51" s="100" t="str">
        <f t="shared" si="3"/>
        <v>KongKnuds gamle garvede</v>
      </c>
      <c r="P51" s="101">
        <f t="shared" si="4"/>
        <v>20</v>
      </c>
    </row>
    <row r="52" spans="1:16" x14ac:dyDescent="0.2">
      <c r="A52" s="4">
        <f>Sjak!A52</f>
        <v>50</v>
      </c>
      <c r="B52" s="5" t="str">
        <f>Sjak!B52</f>
        <v>Arne i Finnland</v>
      </c>
      <c r="C52" s="13">
        <v>58</v>
      </c>
      <c r="D52" s="47">
        <f t="shared" si="5"/>
        <v>26</v>
      </c>
      <c r="E52" s="120">
        <v>1.3969907407407408E-2</v>
      </c>
      <c r="F52" s="13">
        <v>54.682080924855484</v>
      </c>
      <c r="G52" s="26"/>
      <c r="M52" s="100">
        <f t="shared" si="1"/>
        <v>26</v>
      </c>
      <c r="N52" s="100">
        <f t="shared" si="2"/>
        <v>50</v>
      </c>
      <c r="O52" s="100" t="str">
        <f t="shared" si="3"/>
        <v>Arne i Finnland</v>
      </c>
      <c r="P52" s="101">
        <f t="shared" si="4"/>
        <v>58</v>
      </c>
    </row>
    <row r="53" spans="1:16" x14ac:dyDescent="0.2">
      <c r="A53" s="4">
        <f>Sjak!A53</f>
        <v>51</v>
      </c>
      <c r="B53" s="5" t="str">
        <f>Sjak!B53</f>
        <v>Powerpuff Pigerne</v>
      </c>
      <c r="C53" s="13">
        <v>44</v>
      </c>
      <c r="D53" s="47">
        <f t="shared" si="5"/>
        <v>39</v>
      </c>
      <c r="E53" s="120">
        <v>1.5914351851851853E-2</v>
      </c>
      <c r="F53" s="13">
        <v>39.144508670520239</v>
      </c>
      <c r="G53" s="26"/>
      <c r="M53" s="100">
        <f t="shared" si="1"/>
        <v>39</v>
      </c>
      <c r="N53" s="100">
        <f t="shared" si="2"/>
        <v>51</v>
      </c>
      <c r="O53" s="100" t="str">
        <f t="shared" si="3"/>
        <v>Powerpuff Pigerne</v>
      </c>
      <c r="P53" s="101">
        <f t="shared" si="4"/>
        <v>44</v>
      </c>
    </row>
    <row r="54" spans="1:16" x14ac:dyDescent="0.2">
      <c r="A54" s="4">
        <f>Sjak!A54</f>
        <v>52</v>
      </c>
      <c r="B54" s="5" t="str">
        <f>Sjak!B54</f>
        <v>Uduelighedens helte</v>
      </c>
      <c r="C54" s="13">
        <v>87</v>
      </c>
      <c r="D54" s="47">
        <f t="shared" si="5"/>
        <v>7</v>
      </c>
      <c r="E54" s="120">
        <v>9.9421296296296289E-3</v>
      </c>
      <c r="F54" s="13">
        <v>86.867052023121389</v>
      </c>
      <c r="M54" s="100">
        <f t="shared" si="1"/>
        <v>7</v>
      </c>
      <c r="N54" s="100">
        <f t="shared" si="2"/>
        <v>52</v>
      </c>
      <c r="O54" s="100" t="str">
        <f t="shared" si="3"/>
        <v>Uduelighedens helte</v>
      </c>
      <c r="P54" s="101">
        <f t="shared" si="4"/>
        <v>87</v>
      </c>
    </row>
    <row r="55" spans="1:16" x14ac:dyDescent="0.2">
      <c r="A55" s="4">
        <f>Sjak!A55</f>
        <v>53</v>
      </c>
      <c r="B55" s="5" t="str">
        <f>Sjak!B55</f>
        <v>ARA</v>
      </c>
      <c r="C55" s="13">
        <v>71</v>
      </c>
      <c r="D55" s="47">
        <f t="shared" si="5"/>
        <v>19</v>
      </c>
      <c r="E55" s="120">
        <v>1.2164351851851852E-2</v>
      </c>
      <c r="F55" s="13">
        <v>69.109826589595386</v>
      </c>
      <c r="M55" s="100">
        <f t="shared" si="1"/>
        <v>19</v>
      </c>
      <c r="N55" s="100">
        <f t="shared" si="2"/>
        <v>53</v>
      </c>
      <c r="O55" s="100" t="str">
        <f t="shared" si="3"/>
        <v>ARA</v>
      </c>
      <c r="P55" s="101">
        <f t="shared" si="4"/>
        <v>71</v>
      </c>
    </row>
    <row r="56" spans="1:16" x14ac:dyDescent="0.2">
      <c r="A56" s="4">
        <f>Sjak!A56</f>
        <v>54</v>
      </c>
      <c r="B56" s="5" t="str">
        <f>Sjak!B56</f>
        <v>Dressurridderne</v>
      </c>
      <c r="C56" s="13">
        <v>64</v>
      </c>
      <c r="D56" s="47">
        <f t="shared" si="5"/>
        <v>24</v>
      </c>
      <c r="E56" s="120">
        <v>1.3113425925925926E-2</v>
      </c>
      <c r="F56" s="13">
        <v>60.23121387283237</v>
      </c>
      <c r="M56" s="100">
        <f t="shared" si="1"/>
        <v>24</v>
      </c>
      <c r="N56" s="100">
        <f t="shared" si="2"/>
        <v>54</v>
      </c>
      <c r="O56" s="100" t="str">
        <f t="shared" si="3"/>
        <v>Dressurridderne</v>
      </c>
      <c r="P56" s="101">
        <f t="shared" si="4"/>
        <v>64</v>
      </c>
    </row>
    <row r="57" spans="1:16" x14ac:dyDescent="0.2">
      <c r="A57" s="4">
        <f>Sjak!A57</f>
        <v>55</v>
      </c>
      <c r="B57" s="5" t="str">
        <f>Sjak!B57</f>
        <v>Birkegruppen</v>
      </c>
      <c r="C57" s="13">
        <v>78</v>
      </c>
      <c r="D57" s="47">
        <f t="shared" si="5"/>
        <v>12</v>
      </c>
      <c r="E57" s="120">
        <v>1.1203703703703704E-2</v>
      </c>
      <c r="F57" s="13">
        <v>76.786127167630056</v>
      </c>
      <c r="M57" s="100">
        <f t="shared" si="1"/>
        <v>12</v>
      </c>
      <c r="N57" s="100">
        <f t="shared" si="2"/>
        <v>55</v>
      </c>
      <c r="O57" s="100" t="str">
        <f t="shared" si="3"/>
        <v>Birkegruppen</v>
      </c>
      <c r="P57" s="101">
        <f t="shared" si="4"/>
        <v>78</v>
      </c>
    </row>
    <row r="58" spans="1:16" x14ac:dyDescent="0.2">
      <c r="A58" s="4">
        <f>Sjak!A58</f>
        <v>56</v>
      </c>
      <c r="B58" s="5" t="str">
        <f>Sjak!B58</f>
        <v>1. Holte</v>
      </c>
      <c r="C58" s="13">
        <v>39</v>
      </c>
      <c r="D58" s="47">
        <f t="shared" si="5"/>
        <v>44</v>
      </c>
      <c r="E58" s="120">
        <v>1.6689814814814814E-2</v>
      </c>
      <c r="F58" s="13">
        <v>29.895953757225435</v>
      </c>
      <c r="M58" s="100">
        <f t="shared" ref="M58:M60" si="6">D58</f>
        <v>44</v>
      </c>
      <c r="N58" s="100">
        <f t="shared" ref="N58:N60" si="7">A58</f>
        <v>56</v>
      </c>
      <c r="O58" s="100" t="str">
        <f t="shared" ref="O58:O60" si="8">B58</f>
        <v>1. Holte</v>
      </c>
      <c r="P58" s="101">
        <f t="shared" ref="P58:P60" si="9">C58</f>
        <v>39</v>
      </c>
    </row>
    <row r="59" spans="1:16" x14ac:dyDescent="0.2">
      <c r="A59" s="4">
        <f>Sjak!A59</f>
        <v>57</v>
      </c>
      <c r="B59" s="5" t="str">
        <f>Sjak!B59</f>
        <v>TL</v>
      </c>
      <c r="C59" s="13">
        <v>0</v>
      </c>
      <c r="D59" s="47">
        <f t="shared" si="5"/>
        <v>56</v>
      </c>
      <c r="E59" s="120">
        <v>0</v>
      </c>
      <c r="F59" s="13">
        <v>0</v>
      </c>
      <c r="M59" s="100">
        <f t="shared" si="6"/>
        <v>56</v>
      </c>
      <c r="N59" s="100">
        <f t="shared" si="7"/>
        <v>57</v>
      </c>
      <c r="O59" s="100" t="str">
        <f t="shared" si="8"/>
        <v>TL</v>
      </c>
      <c r="P59" s="101">
        <f t="shared" si="9"/>
        <v>0</v>
      </c>
    </row>
    <row r="60" spans="1:16" x14ac:dyDescent="0.2">
      <c r="A60" s="4">
        <f>Sjak!A60</f>
        <v>58</v>
      </c>
      <c r="B60" s="5" t="str">
        <f>Sjak!B60</f>
        <v>Team Paradise</v>
      </c>
      <c r="C60" s="13">
        <v>52</v>
      </c>
      <c r="D60" s="47">
        <f t="shared" si="5"/>
        <v>33</v>
      </c>
      <c r="E60" s="120">
        <v>1.4837962962962963E-2</v>
      </c>
      <c r="F60" s="13">
        <v>47.745664739884397</v>
      </c>
      <c r="M60" s="100">
        <f t="shared" si="6"/>
        <v>33</v>
      </c>
      <c r="N60" s="100">
        <f t="shared" si="7"/>
        <v>58</v>
      </c>
      <c r="O60" s="100" t="str">
        <f t="shared" si="8"/>
        <v>Team Paradise</v>
      </c>
      <c r="P60" s="101">
        <f t="shared" si="9"/>
        <v>52</v>
      </c>
    </row>
  </sheetData>
  <mergeCells count="1">
    <mergeCell ref="C1:D1"/>
  </mergeCells>
  <phoneticPr fontId="1" type="noConversion"/>
  <pageMargins left="0.78740157480314965" right="0.78740157480314965" top="0.78740157480314965" bottom="0.78740157480314965" header="0.39370078740157483" footer="0.39370078740157483"/>
  <pageSetup paperSize="9" scale="77" orientation="landscape" r:id="rId1"/>
  <headerFooter alignWithMargins="0">
    <oddHeader>&amp;L&amp;"Arial,Fed"Sværdkamp 2013
&amp;"Arial,Kursiv"&amp;A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topLeftCell="A22" zoomScaleNormal="100" workbookViewId="0">
      <selection activeCell="C26" sqref="C26"/>
    </sheetView>
  </sheetViews>
  <sheetFormatPr defaultRowHeight="12.75" x14ac:dyDescent="0.2"/>
  <cols>
    <col min="1" max="1" width="8.42578125" customWidth="1"/>
    <col min="3" max="3" width="24.28515625" customWidth="1"/>
    <col min="4" max="4" width="7.7109375" customWidth="1"/>
    <col min="6" max="6" width="22" customWidth="1"/>
    <col min="7" max="7" width="6.85546875" customWidth="1"/>
    <col min="8" max="8" width="7.42578125" customWidth="1"/>
    <col min="9" max="9" width="23" customWidth="1"/>
  </cols>
  <sheetData>
    <row r="1" spans="1:13" ht="13.5" thickBot="1" x14ac:dyDescent="0.25">
      <c r="A1" s="163" t="s">
        <v>35</v>
      </c>
      <c r="B1" s="164"/>
      <c r="C1" s="164"/>
      <c r="D1" s="164"/>
      <c r="E1" s="164"/>
      <c r="F1" s="164"/>
      <c r="G1" s="164"/>
      <c r="H1" s="164"/>
      <c r="I1" s="165"/>
    </row>
    <row r="2" spans="1:13" x14ac:dyDescent="0.2">
      <c r="A2" s="160">
        <v>3</v>
      </c>
      <c r="B2" s="161"/>
      <c r="C2" s="166"/>
      <c r="D2" s="160">
        <v>2</v>
      </c>
      <c r="E2" s="161"/>
      <c r="F2" s="162"/>
      <c r="G2" s="167">
        <v>1</v>
      </c>
      <c r="H2" s="161"/>
      <c r="I2" s="162"/>
    </row>
    <row r="3" spans="1:13" x14ac:dyDescent="0.2">
      <c r="A3" s="62" t="s">
        <v>14</v>
      </c>
      <c r="B3" s="60" t="s">
        <v>10</v>
      </c>
      <c r="C3" s="136" t="s">
        <v>1</v>
      </c>
      <c r="D3" s="62" t="s">
        <v>14</v>
      </c>
      <c r="E3" s="60" t="s">
        <v>10</v>
      </c>
      <c r="F3" s="63" t="s">
        <v>1</v>
      </c>
      <c r="G3" s="138" t="s">
        <v>14</v>
      </c>
      <c r="H3" s="60" t="s">
        <v>10</v>
      </c>
      <c r="I3" s="63" t="s">
        <v>1</v>
      </c>
    </row>
    <row r="4" spans="1:13" x14ac:dyDescent="0.2">
      <c r="A4" s="61">
        <f>VLOOKUP($A$2,Dagløb!$Y3:$AB60,4,)</f>
        <v>325</v>
      </c>
      <c r="B4" s="61">
        <f>VLOOKUP($A$2,Dagløb!$Y3:$AB60,2,)</f>
        <v>3</v>
      </c>
      <c r="C4" s="135" t="str">
        <f>VLOOKUP($A$2,Dagløb!$Y3:$AB60,3,)</f>
        <v>Heidrun</v>
      </c>
      <c r="D4" s="141">
        <f>VLOOKUP($D$2,Dagløb!$Y3:$AB60,4,)</f>
        <v>345</v>
      </c>
      <c r="E4" s="61">
        <f>VLOOKUP($D$2,Dagløb!$Y3:$AB60,2,)</f>
        <v>39</v>
      </c>
      <c r="F4" s="134" t="str">
        <f>VLOOKUP($D$2,Dagløb!$Y3:$AB60,3,)</f>
        <v>A!</v>
      </c>
      <c r="G4" s="139">
        <f>VLOOKUP($G$2,Dagløb!$Y3:$AB60,4,)</f>
        <v>350</v>
      </c>
      <c r="H4" s="61">
        <f>VLOOKUP($G$2,Dagløb!$Y3:$AB60,2,)</f>
        <v>4</v>
      </c>
      <c r="I4" s="134" t="str">
        <f>VLOOKUP($G$2,Dagløb!$Y3:$AB60,3,)</f>
        <v>Bacon</v>
      </c>
      <c r="J4" s="90"/>
      <c r="K4" s="90"/>
    </row>
    <row r="5" spans="1:13" x14ac:dyDescent="0.2">
      <c r="A5" s="65"/>
      <c r="B5" s="61"/>
      <c r="C5" s="135"/>
      <c r="D5" s="65"/>
      <c r="E5" s="61"/>
      <c r="F5" s="64"/>
      <c r="G5" s="139"/>
      <c r="H5" s="61"/>
      <c r="I5" s="134"/>
      <c r="J5" s="90"/>
      <c r="K5" s="90"/>
    </row>
    <row r="6" spans="1:13" ht="13.5" thickBot="1" x14ac:dyDescent="0.25">
      <c r="A6" s="66"/>
      <c r="B6" s="67"/>
      <c r="C6" s="137"/>
      <c r="D6" s="66"/>
      <c r="E6" s="67"/>
      <c r="F6" s="68"/>
      <c r="G6" s="140"/>
      <c r="H6" s="67"/>
      <c r="I6" s="68"/>
      <c r="J6" s="90"/>
      <c r="K6" s="90"/>
    </row>
    <row r="7" spans="1:13" ht="13.5" thickBot="1" x14ac:dyDescent="0.25">
      <c r="A7" s="97"/>
      <c r="B7" s="97"/>
      <c r="C7" s="97"/>
      <c r="D7" s="97"/>
      <c r="E7" s="98"/>
      <c r="F7" s="98"/>
      <c r="G7" s="98"/>
      <c r="H7" s="98"/>
      <c r="I7" s="98"/>
    </row>
    <row r="8" spans="1:13" ht="13.5" thickBot="1" x14ac:dyDescent="0.25">
      <c r="A8" s="163" t="s">
        <v>36</v>
      </c>
      <c r="B8" s="164"/>
      <c r="C8" s="164"/>
      <c r="D8" s="164"/>
      <c r="E8" s="164"/>
      <c r="F8" s="164"/>
      <c r="G8" s="164"/>
      <c r="H8" s="164"/>
      <c r="I8" s="165"/>
    </row>
    <row r="9" spans="1:13" x14ac:dyDescent="0.2">
      <c r="A9" s="160">
        <v>3</v>
      </c>
      <c r="B9" s="161"/>
      <c r="C9" s="162"/>
      <c r="D9" s="160">
        <v>2</v>
      </c>
      <c r="E9" s="161"/>
      <c r="F9" s="162"/>
      <c r="G9" s="167">
        <v>1</v>
      </c>
      <c r="H9" s="161"/>
      <c r="I9" s="162"/>
    </row>
    <row r="10" spans="1:13" x14ac:dyDescent="0.2">
      <c r="A10" s="62" t="s">
        <v>14</v>
      </c>
      <c r="B10" s="60" t="s">
        <v>10</v>
      </c>
      <c r="C10" s="63" t="s">
        <v>1</v>
      </c>
      <c r="D10" s="62" t="s">
        <v>14</v>
      </c>
      <c r="E10" s="60" t="s">
        <v>10</v>
      </c>
      <c r="F10" s="63" t="s">
        <v>1</v>
      </c>
      <c r="G10" s="138" t="s">
        <v>14</v>
      </c>
      <c r="H10" s="60" t="s">
        <v>10</v>
      </c>
      <c r="I10" s="63" t="s">
        <v>1</v>
      </c>
    </row>
    <row r="11" spans="1:13" x14ac:dyDescent="0.2">
      <c r="A11" s="135">
        <f>VLOOKUP($A$9,'Hemmelig opgave'!$R3:$U60,4,)</f>
        <v>195</v>
      </c>
      <c r="B11" s="61">
        <f>VLOOKUP($A$9,'Hemmelig opgave'!$R3:$U60,2,)</f>
        <v>3</v>
      </c>
      <c r="C11" s="134" t="str">
        <f>VLOOKUP($A$9,'Hemmelig opgave'!$R3:$U60,3,)</f>
        <v>Heidrun</v>
      </c>
      <c r="D11" s="141">
        <f>VLOOKUP($D$9,'Hemmelig opgave'!$R3:$U60,4,)</f>
        <v>213</v>
      </c>
      <c r="E11" s="61">
        <f>VLOOKUP($D$9,'Hemmelig opgave'!$R3:$U60,2,)</f>
        <v>39</v>
      </c>
      <c r="F11" s="134" t="str">
        <f>VLOOKUP($D$9,'Hemmelig opgave'!$R3:$U60,3,)</f>
        <v>A!</v>
      </c>
      <c r="G11" s="139">
        <f>VLOOKUP($G$9,'Hemmelig opgave'!$R3:$U60,4,)</f>
        <v>250</v>
      </c>
      <c r="H11" s="61">
        <f>VLOOKUP($G$9,'Hemmelig opgave'!$R3:$U60,2,)</f>
        <v>11</v>
      </c>
      <c r="I11" s="134" t="str">
        <f>VLOOKUP($G$9,'Hemmelig opgave'!$R3:$U60,3,)</f>
        <v>Dr. Tranquilizer &amp; Sønner</v>
      </c>
      <c r="J11" s="90"/>
      <c r="K11" s="90"/>
    </row>
    <row r="12" spans="1:13" x14ac:dyDescent="0.2">
      <c r="A12" s="65"/>
      <c r="B12" s="61"/>
      <c r="C12" s="64"/>
      <c r="D12" s="65"/>
      <c r="E12" s="61"/>
      <c r="F12" s="64"/>
      <c r="G12" s="139"/>
      <c r="H12" s="61"/>
      <c r="I12" s="64"/>
      <c r="J12" s="90"/>
      <c r="K12" s="90"/>
    </row>
    <row r="13" spans="1:13" ht="13.5" thickBot="1" x14ac:dyDescent="0.25">
      <c r="A13" s="66"/>
      <c r="B13" s="67"/>
      <c r="C13" s="68"/>
      <c r="D13" s="66"/>
      <c r="E13" s="67"/>
      <c r="F13" s="68"/>
      <c r="G13" s="140"/>
      <c r="H13" s="67"/>
      <c r="I13" s="68"/>
      <c r="J13" s="90"/>
      <c r="K13" s="90"/>
    </row>
    <row r="14" spans="1:13" ht="13.5" thickBot="1" x14ac:dyDescent="0.25">
      <c r="A14" s="97"/>
      <c r="B14" s="97"/>
      <c r="C14" s="97"/>
      <c r="D14" s="97"/>
      <c r="E14" s="98"/>
      <c r="F14" s="98"/>
      <c r="G14" s="98"/>
      <c r="H14" s="98"/>
      <c r="I14" s="98"/>
      <c r="M14" s="91"/>
    </row>
    <row r="15" spans="1:13" ht="13.5" thickBot="1" x14ac:dyDescent="0.25">
      <c r="A15" s="163" t="s">
        <v>37</v>
      </c>
      <c r="B15" s="164"/>
      <c r="C15" s="164"/>
      <c r="D15" s="164"/>
      <c r="E15" s="164"/>
      <c r="F15" s="164"/>
      <c r="G15" s="164"/>
      <c r="H15" s="164"/>
      <c r="I15" s="165"/>
    </row>
    <row r="16" spans="1:13" x14ac:dyDescent="0.2">
      <c r="A16" s="160">
        <v>3</v>
      </c>
      <c r="B16" s="161"/>
      <c r="C16" s="162"/>
      <c r="D16" s="160">
        <v>2</v>
      </c>
      <c r="E16" s="161"/>
      <c r="F16" s="162"/>
      <c r="G16" s="160">
        <v>1</v>
      </c>
      <c r="H16" s="161"/>
      <c r="I16" s="162"/>
    </row>
    <row r="17" spans="1:11" x14ac:dyDescent="0.2">
      <c r="A17" s="62" t="s">
        <v>14</v>
      </c>
      <c r="B17" s="60" t="s">
        <v>10</v>
      </c>
      <c r="C17" s="63" t="s">
        <v>1</v>
      </c>
      <c r="D17" s="62" t="s">
        <v>14</v>
      </c>
      <c r="E17" s="60" t="s">
        <v>10</v>
      </c>
      <c r="F17" s="63" t="s">
        <v>1</v>
      </c>
      <c r="G17" s="62" t="s">
        <v>14</v>
      </c>
      <c r="H17" s="60" t="s">
        <v>10</v>
      </c>
      <c r="I17" s="63" t="s">
        <v>1</v>
      </c>
    </row>
    <row r="18" spans="1:11" x14ac:dyDescent="0.2">
      <c r="A18" s="135">
        <f>VLOOKUP($A$16,Natløb!$P3:$S60,4,)</f>
        <v>108</v>
      </c>
      <c r="B18" s="61">
        <f>VLOOKUP($A$16,Natløb!$P3:$S60,2,)</f>
        <v>1</v>
      </c>
      <c r="C18" s="134" t="str">
        <f>VLOOKUP($A$16,Natløb!$P3:$S60,3,)</f>
        <v>L.I.M</v>
      </c>
      <c r="D18" s="135">
        <f>VLOOKUP($D$16,Natløb!$P3:$S60,4,)</f>
        <v>116</v>
      </c>
      <c r="E18" s="61">
        <f>VLOOKUP($D$16,Natløb!$P3:$S60,2,)</f>
        <v>11</v>
      </c>
      <c r="F18" s="134" t="str">
        <f>VLOOKUP($D$16,Natløb!$P3:$S60,3,)</f>
        <v>Dr. Tranquilizer &amp; Sønner</v>
      </c>
      <c r="G18" s="135">
        <f>VLOOKUP($G$16,Natløb!$P3:$S60,4,)</f>
        <v>150</v>
      </c>
      <c r="H18" s="61">
        <f>VLOOKUP($G$16,Natløb!$P3:$S60,2,)</f>
        <v>39</v>
      </c>
      <c r="I18" s="134" t="str">
        <f>VLOOKUP($G$16,Natløb!$P3:$S60,3,)</f>
        <v>A!</v>
      </c>
      <c r="J18" s="90"/>
      <c r="K18" s="90"/>
    </row>
    <row r="19" spans="1:11" x14ac:dyDescent="0.2">
      <c r="A19" s="65"/>
      <c r="B19" s="61"/>
      <c r="C19" s="64"/>
      <c r="D19" s="65"/>
      <c r="E19" s="61"/>
      <c r="F19" s="64"/>
      <c r="G19" s="65"/>
      <c r="H19" s="61"/>
      <c r="I19" s="64"/>
      <c r="J19" s="90"/>
      <c r="K19" s="90"/>
    </row>
    <row r="20" spans="1:11" ht="13.5" thickBot="1" x14ac:dyDescent="0.25">
      <c r="A20" s="66"/>
      <c r="B20" s="67"/>
      <c r="C20" s="68"/>
      <c r="D20" s="66"/>
      <c r="E20" s="67"/>
      <c r="F20" s="68"/>
      <c r="G20" s="66"/>
      <c r="H20" s="67"/>
      <c r="I20" s="68"/>
      <c r="J20" s="90"/>
      <c r="K20" s="90"/>
    </row>
    <row r="21" spans="1:11" ht="13.5" thickBot="1" x14ac:dyDescent="0.25">
      <c r="A21" s="97"/>
      <c r="B21" s="97"/>
      <c r="C21" s="97"/>
      <c r="D21" s="97"/>
      <c r="E21" s="98"/>
      <c r="F21" s="98"/>
      <c r="G21" s="98"/>
      <c r="H21" s="98"/>
      <c r="I21" s="98"/>
    </row>
    <row r="22" spans="1:11" ht="13.5" thickBot="1" x14ac:dyDescent="0.25">
      <c r="A22" s="163" t="s">
        <v>38</v>
      </c>
      <c r="B22" s="164"/>
      <c r="C22" s="164"/>
      <c r="D22" s="164"/>
      <c r="E22" s="164"/>
      <c r="F22" s="164"/>
      <c r="G22" s="164"/>
      <c r="H22" s="164"/>
      <c r="I22" s="165"/>
    </row>
    <row r="23" spans="1:11" x14ac:dyDescent="0.2">
      <c r="A23" s="160">
        <v>3</v>
      </c>
      <c r="B23" s="161"/>
      <c r="C23" s="162"/>
      <c r="D23" s="160">
        <v>2</v>
      </c>
      <c r="E23" s="161"/>
      <c r="F23" s="162"/>
      <c r="G23" s="160">
        <v>1</v>
      </c>
      <c r="H23" s="161"/>
      <c r="I23" s="162"/>
    </row>
    <row r="24" spans="1:11" x14ac:dyDescent="0.2">
      <c r="A24" s="62" t="s">
        <v>14</v>
      </c>
      <c r="B24" s="60" t="s">
        <v>10</v>
      </c>
      <c r="C24" s="63" t="s">
        <v>1</v>
      </c>
      <c r="D24" s="62" t="s">
        <v>14</v>
      </c>
      <c r="E24" s="60" t="s">
        <v>10</v>
      </c>
      <c r="F24" s="63" t="s">
        <v>1</v>
      </c>
      <c r="G24" s="62" t="s">
        <v>14</v>
      </c>
      <c r="H24" s="60" t="s">
        <v>10</v>
      </c>
      <c r="I24" s="63" t="s">
        <v>1</v>
      </c>
    </row>
    <row r="25" spans="1:11" x14ac:dyDescent="0.2">
      <c r="A25" s="135">
        <f>VLOOKUP($A$23,'O-løb'!$K3:$N60,4,)</f>
        <v>136</v>
      </c>
      <c r="B25" s="61">
        <f>VLOOKUP($A$23,'O-løb'!$K3:$N60,2,)</f>
        <v>4</v>
      </c>
      <c r="C25" s="134" t="str">
        <f>VLOOKUP($A$23,'O-løb'!$K3:$N60,3,)</f>
        <v>Bacon</v>
      </c>
      <c r="D25" s="135">
        <f>VLOOKUP($D$23,'O-løb'!$K3:$N60,4,)</f>
        <v>149</v>
      </c>
      <c r="E25" s="61">
        <f>VLOOKUP($D$23,'O-løb'!$K3:$N60,2,)</f>
        <v>17</v>
      </c>
      <c r="F25" s="134" t="str">
        <f>VLOOKUP($D$23,'O-løb'!$K3:$N60,3,)</f>
        <v>TOP</v>
      </c>
      <c r="G25" s="135">
        <f>VLOOKUP($G$23,'O-løb'!$K3:$N60,4,)</f>
        <v>150</v>
      </c>
      <c r="H25" s="61">
        <f>VLOOKUP($G$23,'O-løb'!$K3:$N60,2,)</f>
        <v>39</v>
      </c>
      <c r="I25" s="134" t="str">
        <f>VLOOKUP($G$23,'O-løb'!$K3:$N60,3,)</f>
        <v>A!</v>
      </c>
      <c r="J25" s="90"/>
      <c r="K25" s="90"/>
    </row>
    <row r="26" spans="1:11" x14ac:dyDescent="0.2">
      <c r="A26" s="135"/>
      <c r="B26" s="135"/>
      <c r="C26" s="134"/>
      <c r="D26" s="65"/>
      <c r="E26" s="61"/>
      <c r="F26" s="64"/>
      <c r="G26" s="65"/>
      <c r="H26" s="61"/>
      <c r="I26" s="64"/>
      <c r="J26" s="90"/>
      <c r="K26" s="90"/>
    </row>
    <row r="27" spans="1:11" ht="13.5" thickBot="1" x14ac:dyDescent="0.25">
      <c r="A27" s="66"/>
      <c r="B27" s="67"/>
      <c r="C27" s="68"/>
      <c r="D27" s="66"/>
      <c r="E27" s="67"/>
      <c r="F27" s="68"/>
      <c r="G27" s="66"/>
      <c r="H27" s="67"/>
      <c r="I27" s="68"/>
      <c r="J27" s="90"/>
      <c r="K27" s="90"/>
    </row>
    <row r="28" spans="1:11" ht="13.5" thickBot="1" x14ac:dyDescent="0.25">
      <c r="A28" s="97"/>
      <c r="B28" s="97"/>
      <c r="C28" s="97"/>
      <c r="D28" s="97"/>
      <c r="E28" s="98"/>
      <c r="F28" s="98"/>
      <c r="G28" s="98"/>
      <c r="H28" s="98"/>
      <c r="I28" s="98"/>
    </row>
    <row r="29" spans="1:11" ht="13.5" thickBot="1" x14ac:dyDescent="0.25">
      <c r="A29" s="163" t="s">
        <v>39</v>
      </c>
      <c r="B29" s="164"/>
      <c r="C29" s="164"/>
      <c r="D29" s="164"/>
      <c r="E29" s="164"/>
      <c r="F29" s="164"/>
      <c r="G29" s="164"/>
      <c r="H29" s="164"/>
      <c r="I29" s="165"/>
    </row>
    <row r="30" spans="1:11" x14ac:dyDescent="0.2">
      <c r="A30" s="160">
        <v>3</v>
      </c>
      <c r="B30" s="161"/>
      <c r="C30" s="162"/>
      <c r="D30" s="160">
        <v>2</v>
      </c>
      <c r="E30" s="161"/>
      <c r="F30" s="162"/>
      <c r="G30" s="160">
        <v>1</v>
      </c>
      <c r="H30" s="161"/>
      <c r="I30" s="162"/>
    </row>
    <row r="31" spans="1:11" x14ac:dyDescent="0.2">
      <c r="A31" s="62" t="s">
        <v>14</v>
      </c>
      <c r="B31" s="60" t="s">
        <v>10</v>
      </c>
      <c r="C31" s="63" t="s">
        <v>1</v>
      </c>
      <c r="D31" s="62" t="s">
        <v>14</v>
      </c>
      <c r="E31" s="60" t="s">
        <v>10</v>
      </c>
      <c r="F31" s="63" t="s">
        <v>1</v>
      </c>
      <c r="G31" s="62" t="s">
        <v>14</v>
      </c>
      <c r="H31" s="60" t="s">
        <v>10</v>
      </c>
      <c r="I31" s="63" t="s">
        <v>1</v>
      </c>
    </row>
    <row r="32" spans="1:11" x14ac:dyDescent="0.2">
      <c r="A32" s="148">
        <f>VLOOKUP($A$30,Forhindringsbane!$M3:$P60,4,)</f>
        <v>92</v>
      </c>
      <c r="B32" s="61">
        <f>VLOOKUP($A$30,Forhindringsbane!$M3:$P60,2,)</f>
        <v>14</v>
      </c>
      <c r="C32" s="134" t="str">
        <f>VLOOKUP($A$30,Forhindringsbane!$M3:$P60,3,)</f>
        <v>SSKK</v>
      </c>
      <c r="D32" s="148">
        <f>VLOOKUP($D$30,Forhindringsbane!$M3:$P60,4,)</f>
        <v>93</v>
      </c>
      <c r="E32" s="61">
        <f>VLOOKUP($D$30,Forhindringsbane!$M3:$P60,2,)</f>
        <v>39</v>
      </c>
      <c r="F32" s="134" t="str">
        <f>VLOOKUP($D$30,Forhindringsbane!$M3:$P60,3,)</f>
        <v>A!</v>
      </c>
      <c r="G32" s="135">
        <f>VLOOKUP($G$30,Forhindringsbane!$M3:$P60,4,)</f>
        <v>100</v>
      </c>
      <c r="H32" s="61">
        <f>VLOOKUP($G$30,Forhindringsbane!$M3:$P60,2,)</f>
        <v>31</v>
      </c>
      <c r="I32" s="134" t="str">
        <f>VLOOKUP($G$30,Forhindringsbane!$M3:$P60,3,)</f>
        <v>KÜHL</v>
      </c>
      <c r="J32" s="90"/>
      <c r="K32" s="90"/>
    </row>
    <row r="33" spans="1:12" x14ac:dyDescent="0.2">
      <c r="A33" s="65"/>
      <c r="B33" s="61"/>
      <c r="C33" s="64"/>
      <c r="D33" s="65"/>
      <c r="E33" s="61"/>
      <c r="F33" s="64"/>
      <c r="G33" s="65"/>
      <c r="H33" s="61"/>
      <c r="I33" s="64"/>
      <c r="J33" s="90"/>
      <c r="K33" s="90"/>
    </row>
    <row r="34" spans="1:12" ht="13.5" thickBot="1" x14ac:dyDescent="0.25">
      <c r="A34" s="66"/>
      <c r="B34" s="67"/>
      <c r="C34" s="68"/>
      <c r="D34" s="66"/>
      <c r="E34" s="67"/>
      <c r="F34" s="68"/>
      <c r="G34" s="66"/>
      <c r="H34" s="67"/>
      <c r="I34" s="68"/>
      <c r="J34" s="90"/>
      <c r="K34" s="90"/>
    </row>
    <row r="35" spans="1:12" ht="13.5" thickBot="1" x14ac:dyDescent="0.25">
      <c r="A35" s="97"/>
      <c r="B35" s="97"/>
      <c r="C35" s="97"/>
      <c r="D35" s="97"/>
      <c r="E35" s="98"/>
      <c r="F35" s="98"/>
      <c r="G35" s="98"/>
      <c r="H35" s="98"/>
      <c r="I35" s="98"/>
    </row>
    <row r="36" spans="1:12" ht="13.5" thickBot="1" x14ac:dyDescent="0.25">
      <c r="A36" s="163" t="s">
        <v>40</v>
      </c>
      <c r="B36" s="164"/>
      <c r="C36" s="164"/>
      <c r="D36" s="164"/>
      <c r="E36" s="164"/>
      <c r="F36" s="164"/>
      <c r="G36" s="164"/>
      <c r="H36" s="164"/>
      <c r="I36" s="165"/>
    </row>
    <row r="37" spans="1:12" x14ac:dyDescent="0.2">
      <c r="A37" s="160">
        <v>3</v>
      </c>
      <c r="B37" s="161"/>
      <c r="C37" s="162"/>
      <c r="D37" s="160">
        <v>2</v>
      </c>
      <c r="E37" s="161"/>
      <c r="F37" s="162"/>
      <c r="G37" s="160">
        <v>1</v>
      </c>
      <c r="H37" s="161"/>
      <c r="I37" s="162"/>
    </row>
    <row r="38" spans="1:12" x14ac:dyDescent="0.2">
      <c r="A38" s="62" t="s">
        <v>14</v>
      </c>
      <c r="B38" s="60" t="s">
        <v>10</v>
      </c>
      <c r="C38" s="63" t="s">
        <v>1</v>
      </c>
      <c r="D38" s="62" t="s">
        <v>14</v>
      </c>
      <c r="E38" s="60" t="s">
        <v>10</v>
      </c>
      <c r="F38" s="63" t="s">
        <v>1</v>
      </c>
      <c r="G38" s="62" t="s">
        <v>14</v>
      </c>
      <c r="H38" s="60" t="s">
        <v>10</v>
      </c>
      <c r="I38" s="63" t="s">
        <v>1</v>
      </c>
      <c r="L38" s="99"/>
    </row>
    <row r="39" spans="1:12" x14ac:dyDescent="0.2">
      <c r="A39" s="148">
        <f>VLOOKUP($A$37,Samlet!$U4:$X31,4,)</f>
        <v>850</v>
      </c>
      <c r="B39" s="61">
        <f>VLOOKUP($A$37,Samlet!$U4:$X31,2,)</f>
        <v>4</v>
      </c>
      <c r="C39" s="134" t="str">
        <f>VLOOKUP($A$37,Samlet!$U4:$X31,3,)</f>
        <v>Bacon</v>
      </c>
      <c r="D39" s="148">
        <f>VLOOKUP($D$37,Samlet!$U4:$X31,4,)</f>
        <v>893</v>
      </c>
      <c r="E39" s="61">
        <f>VLOOKUP($D$37,Samlet!$U4:$X31,2,)</f>
        <v>11</v>
      </c>
      <c r="F39" s="134" t="str">
        <f>VLOOKUP($D$37,Samlet!$U4:$X31,3,)</f>
        <v>Dr. Tranquilizer &amp; Sønner</v>
      </c>
      <c r="G39" s="148">
        <f>VLOOKUP($G$37,Samlet!$U4:$X31,4,)</f>
        <v>951</v>
      </c>
      <c r="H39" s="61">
        <f>VLOOKUP($G$37,Samlet!$U4:$X31,2,)</f>
        <v>39</v>
      </c>
      <c r="I39" s="134" t="str">
        <f>VLOOKUP($G$37,Samlet!$U4:$X31,3,)</f>
        <v>A!</v>
      </c>
      <c r="J39" s="90"/>
      <c r="K39" s="90"/>
    </row>
    <row r="40" spans="1:12" x14ac:dyDescent="0.2">
      <c r="A40" s="65"/>
      <c r="B40" s="61"/>
      <c r="C40" s="64"/>
      <c r="D40" s="65"/>
      <c r="E40" s="61"/>
      <c r="F40" s="64"/>
      <c r="G40" s="65"/>
      <c r="H40" s="61"/>
      <c r="I40" s="64"/>
      <c r="J40" s="90"/>
      <c r="K40" s="90"/>
    </row>
    <row r="41" spans="1:12" ht="13.5" thickBot="1" x14ac:dyDescent="0.25">
      <c r="A41" s="66"/>
      <c r="B41" s="67"/>
      <c r="C41" s="68"/>
      <c r="D41" s="66"/>
      <c r="E41" s="67"/>
      <c r="F41" s="68"/>
      <c r="G41" s="66"/>
      <c r="H41" s="67"/>
      <c r="I41" s="68"/>
      <c r="J41" s="90"/>
      <c r="K41" s="90"/>
    </row>
    <row r="42" spans="1:12" ht="13.5" thickBot="1" x14ac:dyDescent="0.25">
      <c r="A42" s="97"/>
      <c r="B42" s="97"/>
      <c r="C42" s="97"/>
      <c r="D42" s="97"/>
      <c r="E42" s="98"/>
      <c r="F42" s="98"/>
      <c r="G42" s="98"/>
      <c r="H42" s="98"/>
      <c r="I42" s="98"/>
    </row>
    <row r="43" spans="1:12" ht="13.5" thickBot="1" x14ac:dyDescent="0.25">
      <c r="A43" s="163" t="s">
        <v>44</v>
      </c>
      <c r="B43" s="164"/>
      <c r="C43" s="164"/>
      <c r="D43" s="164"/>
      <c r="E43" s="164"/>
      <c r="F43" s="164"/>
      <c r="G43" s="164"/>
      <c r="H43" s="164"/>
      <c r="I43" s="165"/>
    </row>
    <row r="44" spans="1:12" x14ac:dyDescent="0.2">
      <c r="A44" s="160">
        <v>3</v>
      </c>
      <c r="B44" s="161"/>
      <c r="C44" s="162"/>
      <c r="D44" s="160">
        <v>2</v>
      </c>
      <c r="E44" s="161"/>
      <c r="F44" s="162"/>
      <c r="G44" s="160">
        <v>1</v>
      </c>
      <c r="H44" s="161"/>
      <c r="I44" s="162"/>
    </row>
    <row r="45" spans="1:12" x14ac:dyDescent="0.2">
      <c r="A45" s="62" t="s">
        <v>14</v>
      </c>
      <c r="B45" s="60" t="s">
        <v>10</v>
      </c>
      <c r="C45" s="63" t="s">
        <v>1</v>
      </c>
      <c r="D45" s="62" t="s">
        <v>14</v>
      </c>
      <c r="E45" s="60" t="s">
        <v>10</v>
      </c>
      <c r="F45" s="63" t="s">
        <v>1</v>
      </c>
      <c r="G45" s="62" t="s">
        <v>14</v>
      </c>
      <c r="H45" s="60" t="s">
        <v>10</v>
      </c>
      <c r="I45" s="63" t="s">
        <v>1</v>
      </c>
      <c r="L45" s="99"/>
    </row>
    <row r="46" spans="1:12" x14ac:dyDescent="0.2">
      <c r="A46" s="135">
        <f>VLOOKUP($A$44,Samlet!$Y4:$AB11,4,)</f>
        <v>430</v>
      </c>
      <c r="B46" s="61">
        <f>VLOOKUP($A$44,Samlet!$Y4:$AB11,2,)</f>
        <v>12</v>
      </c>
      <c r="C46" s="134" t="str">
        <f>VLOOKUP($A$44,Samlet!$Y4:$AB11,3,)</f>
        <v>Lady</v>
      </c>
      <c r="D46" s="135">
        <f>VLOOKUP($D$44,Samlet!$Y4:$AB11,4,)</f>
        <v>480</v>
      </c>
      <c r="E46" s="61">
        <f>VLOOKUP($D$44,Samlet!$Y4:$AB11,2,)</f>
        <v>16</v>
      </c>
      <c r="F46" s="134" t="str">
        <f>VLOOKUP($D$44,Samlet!$Y4:$AB11,3,)</f>
        <v>Afrodites disciple</v>
      </c>
      <c r="G46" s="135">
        <f>VLOOKUP($G$44,Samlet!$Y4:$AB11,4,)</f>
        <v>526</v>
      </c>
      <c r="H46" s="61">
        <f>VLOOKUP($G$44,Samlet!$Y4:$AB11,2,)</f>
        <v>2</v>
      </c>
      <c r="I46" s="134" t="str">
        <f>VLOOKUP($G$44,Samlet!$Y4:$AB11,3,)</f>
        <v>BE-ton</v>
      </c>
      <c r="J46" s="90"/>
      <c r="K46" s="90"/>
    </row>
    <row r="47" spans="1:12" x14ac:dyDescent="0.2">
      <c r="A47" s="65"/>
      <c r="B47" s="61"/>
      <c r="C47" s="64"/>
      <c r="D47" s="65"/>
      <c r="E47" s="61"/>
      <c r="F47" s="64"/>
      <c r="G47" s="65"/>
      <c r="H47" s="61"/>
      <c r="I47" s="64"/>
      <c r="J47" s="90"/>
      <c r="K47" s="90"/>
    </row>
    <row r="48" spans="1:12" ht="13.5" thickBot="1" x14ac:dyDescent="0.25">
      <c r="A48" s="66"/>
      <c r="B48" s="67"/>
      <c r="C48" s="68"/>
      <c r="D48" s="66"/>
      <c r="E48" s="67"/>
      <c r="F48" s="68"/>
      <c r="G48" s="66"/>
      <c r="H48" s="67"/>
      <c r="I48" s="68"/>
      <c r="J48" s="90"/>
      <c r="K48" s="90"/>
    </row>
    <row r="49" spans="1:12" ht="13.5" thickBot="1" x14ac:dyDescent="0.25">
      <c r="A49" s="97"/>
      <c r="B49" s="97"/>
      <c r="C49" s="97"/>
      <c r="D49" s="97"/>
      <c r="E49" s="98"/>
      <c r="F49" s="98"/>
      <c r="G49" s="98"/>
      <c r="H49" s="98"/>
      <c r="I49" s="98"/>
    </row>
    <row r="50" spans="1:12" ht="13.5" thickBot="1" x14ac:dyDescent="0.25">
      <c r="A50" s="163" t="s">
        <v>41</v>
      </c>
      <c r="B50" s="164"/>
      <c r="C50" s="164"/>
      <c r="D50" s="164"/>
      <c r="E50" s="164"/>
      <c r="F50" s="164"/>
      <c r="G50" s="164"/>
      <c r="H50" s="164"/>
      <c r="I50" s="165"/>
    </row>
    <row r="51" spans="1:12" x14ac:dyDescent="0.2">
      <c r="A51" s="160">
        <v>3</v>
      </c>
      <c r="B51" s="161"/>
      <c r="C51" s="162"/>
      <c r="D51" s="160">
        <v>2</v>
      </c>
      <c r="E51" s="161"/>
      <c r="F51" s="162"/>
      <c r="G51" s="160">
        <v>1</v>
      </c>
      <c r="H51" s="161"/>
      <c r="I51" s="162"/>
    </row>
    <row r="52" spans="1:12" x14ac:dyDescent="0.2">
      <c r="A52" s="62" t="s">
        <v>14</v>
      </c>
      <c r="B52" s="60" t="s">
        <v>10</v>
      </c>
      <c r="C52" s="63" t="s">
        <v>1</v>
      </c>
      <c r="D52" s="62" t="s">
        <v>14</v>
      </c>
      <c r="E52" s="60" t="s">
        <v>10</v>
      </c>
      <c r="F52" s="63" t="s">
        <v>1</v>
      </c>
      <c r="G52" s="62" t="s">
        <v>14</v>
      </c>
      <c r="H52" s="60" t="s">
        <v>10</v>
      </c>
      <c r="I52" s="63" t="s">
        <v>1</v>
      </c>
    </row>
    <row r="53" spans="1:12" x14ac:dyDescent="0.2">
      <c r="A53" s="148">
        <f>VLOOKUP($A$51,Samlet!$AC4:$AF35,4,)</f>
        <v>693</v>
      </c>
      <c r="B53" s="61">
        <f>VLOOKUP($A$51,Samlet!$AC4:$AF35,2,)</f>
        <v>26</v>
      </c>
      <c r="C53" s="134" t="str">
        <f>VLOOKUP($A$51,Samlet!$AC4:$AF35,3,)</f>
        <v>GRIP</v>
      </c>
      <c r="D53" s="148">
        <f>VLOOKUP($D$51,Samlet!$AC4:$AF35,4,)</f>
        <v>700</v>
      </c>
      <c r="E53" s="61">
        <f>VLOOKUP($D$51,Samlet!$AC4:$AF35,2,)</f>
        <v>20</v>
      </c>
      <c r="F53" s="134" t="str">
        <f>VLOOKUP($D$51,Samlet!$AC4:$AF35,3,)</f>
        <v>Syncro</v>
      </c>
      <c r="G53" s="148">
        <f>VLOOKUP($G$51,Samlet!$AC4:$AF35,4,)</f>
        <v>756</v>
      </c>
      <c r="H53" s="61">
        <f>VLOOKUP($G$51,Samlet!$AC4:$AF35,2,)</f>
        <v>1</v>
      </c>
      <c r="I53" s="134" t="str">
        <f>VLOOKUP($G$51,Samlet!$AC4:$AF35,3,)</f>
        <v>L.I.M</v>
      </c>
      <c r="J53" s="90"/>
      <c r="K53" s="90"/>
      <c r="L53" s="99"/>
    </row>
    <row r="54" spans="1:12" x14ac:dyDescent="0.2">
      <c r="A54" s="65"/>
      <c r="B54" s="61"/>
      <c r="C54" s="64"/>
      <c r="D54" s="65"/>
      <c r="E54" s="61"/>
      <c r="F54" s="64"/>
      <c r="G54" s="65"/>
      <c r="H54" s="61"/>
      <c r="I54" s="64"/>
      <c r="J54" s="90"/>
      <c r="K54" s="90"/>
    </row>
    <row r="55" spans="1:12" ht="13.5" thickBot="1" x14ac:dyDescent="0.25">
      <c r="A55" s="66"/>
      <c r="B55" s="67"/>
      <c r="C55" s="68"/>
      <c r="D55" s="66"/>
      <c r="E55" s="67"/>
      <c r="F55" s="68"/>
      <c r="G55" s="66"/>
      <c r="H55" s="67"/>
      <c r="I55" s="68"/>
      <c r="J55" s="90"/>
      <c r="K55" s="90"/>
    </row>
    <row r="56" spans="1:12" x14ac:dyDescent="0.2">
      <c r="A56" s="97"/>
      <c r="B56" s="97"/>
      <c r="C56" s="97"/>
      <c r="D56" s="97"/>
      <c r="E56" s="98"/>
      <c r="F56" s="98"/>
      <c r="G56" s="98"/>
      <c r="H56" s="98"/>
      <c r="I56" s="98"/>
    </row>
  </sheetData>
  <mergeCells count="32">
    <mergeCell ref="A15:I15"/>
    <mergeCell ref="A16:C16"/>
    <mergeCell ref="D16:F16"/>
    <mergeCell ref="G30:I30"/>
    <mergeCell ref="G16:I16"/>
    <mergeCell ref="A22:I22"/>
    <mergeCell ref="A23:C23"/>
    <mergeCell ref="D23:F23"/>
    <mergeCell ref="G23:I23"/>
    <mergeCell ref="A1:I1"/>
    <mergeCell ref="A2:C2"/>
    <mergeCell ref="D2:F2"/>
    <mergeCell ref="A9:C9"/>
    <mergeCell ref="D9:F9"/>
    <mergeCell ref="G9:I9"/>
    <mergeCell ref="A8:I8"/>
    <mergeCell ref="G2:I2"/>
    <mergeCell ref="A36:I36"/>
    <mergeCell ref="A37:C37"/>
    <mergeCell ref="D37:F37"/>
    <mergeCell ref="G37:I37"/>
    <mergeCell ref="A29:I29"/>
    <mergeCell ref="A30:C30"/>
    <mergeCell ref="D30:F30"/>
    <mergeCell ref="A51:C51"/>
    <mergeCell ref="D51:F51"/>
    <mergeCell ref="G51:I51"/>
    <mergeCell ref="A43:I43"/>
    <mergeCell ref="A44:C44"/>
    <mergeCell ref="D44:F44"/>
    <mergeCell ref="G44:I44"/>
    <mergeCell ref="A50:I50"/>
  </mergeCells>
  <phoneticPr fontId="1" type="noConversion"/>
  <pageMargins left="0.78740157480314965" right="0.78740157480314965" top="0.78740157480314965" bottom="0.78740157480314965" header="0.39370078740157483" footer="0.39370078740157483"/>
  <pageSetup paperSize="9" scale="73" orientation="portrait" r:id="rId1"/>
  <headerFooter alignWithMargins="0">
    <oddHeader>&amp;L&amp;"Arial,Fed"Sværdkamp 2013
&amp;"Arial,Kursiv"&amp;A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workbookViewId="0">
      <selection activeCell="B38" sqref="B38"/>
    </sheetView>
  </sheetViews>
  <sheetFormatPr defaultRowHeight="12.75" x14ac:dyDescent="0.2"/>
  <cols>
    <col min="1" max="1" width="6" style="91" bestFit="1" customWidth="1"/>
    <col min="2" max="2" width="27.5703125" style="91" bestFit="1" customWidth="1"/>
    <col min="3" max="3" width="7.7109375" style="91" bestFit="1" customWidth="1"/>
    <col min="4" max="16384" width="9.140625" style="91"/>
  </cols>
  <sheetData>
    <row r="1" spans="1:4" ht="13.5" thickBot="1" x14ac:dyDescent="0.25"/>
    <row r="2" spans="1:4" s="94" customFormat="1" x14ac:dyDescent="0.2">
      <c r="A2" s="92" t="s">
        <v>10</v>
      </c>
      <c r="B2" s="93" t="s">
        <v>1</v>
      </c>
      <c r="C2" s="93" t="s">
        <v>42</v>
      </c>
      <c r="D2" s="131" t="s">
        <v>58</v>
      </c>
    </row>
    <row r="3" spans="1:4" x14ac:dyDescent="0.2">
      <c r="A3" s="95">
        <v>1</v>
      </c>
      <c r="B3" s="96" t="s">
        <v>55</v>
      </c>
      <c r="C3" s="96" t="s">
        <v>8</v>
      </c>
      <c r="D3" s="132"/>
    </row>
    <row r="4" spans="1:4" x14ac:dyDescent="0.2">
      <c r="A4" s="95">
        <v>2</v>
      </c>
      <c r="B4" s="96" t="s">
        <v>47</v>
      </c>
      <c r="C4" s="96" t="s">
        <v>9</v>
      </c>
      <c r="D4" s="132" t="s">
        <v>62</v>
      </c>
    </row>
    <row r="5" spans="1:4" x14ac:dyDescent="0.2">
      <c r="A5" s="95">
        <v>3</v>
      </c>
      <c r="B5" s="96" t="s">
        <v>54</v>
      </c>
      <c r="C5" s="96" t="s">
        <v>30</v>
      </c>
      <c r="D5" s="132"/>
    </row>
    <row r="6" spans="1:4" x14ac:dyDescent="0.2">
      <c r="A6" s="95">
        <v>4</v>
      </c>
      <c r="B6" s="96" t="s">
        <v>51</v>
      </c>
      <c r="C6" s="96" t="s">
        <v>30</v>
      </c>
      <c r="D6" s="132"/>
    </row>
    <row r="7" spans="1:4" x14ac:dyDescent="0.2">
      <c r="A7" s="95">
        <v>5</v>
      </c>
      <c r="B7" s="96" t="s">
        <v>63</v>
      </c>
      <c r="C7" s="96" t="s">
        <v>30</v>
      </c>
      <c r="D7" s="132"/>
    </row>
    <row r="8" spans="1:4" x14ac:dyDescent="0.2">
      <c r="A8" s="95">
        <v>6</v>
      </c>
      <c r="B8" s="96" t="s">
        <v>64</v>
      </c>
      <c r="C8" s="96" t="s">
        <v>30</v>
      </c>
      <c r="D8" s="132"/>
    </row>
    <row r="9" spans="1:4" x14ac:dyDescent="0.2">
      <c r="A9" s="95">
        <v>7</v>
      </c>
      <c r="B9" s="96" t="s">
        <v>65</v>
      </c>
      <c r="C9" s="96" t="s">
        <v>30</v>
      </c>
      <c r="D9" s="132"/>
    </row>
    <row r="10" spans="1:4" x14ac:dyDescent="0.2">
      <c r="A10" s="95">
        <v>8</v>
      </c>
      <c r="B10" s="96" t="s">
        <v>162</v>
      </c>
      <c r="C10" s="96" t="s">
        <v>30</v>
      </c>
      <c r="D10" s="132"/>
    </row>
    <row r="11" spans="1:4" x14ac:dyDescent="0.2">
      <c r="A11" s="95">
        <v>9</v>
      </c>
      <c r="B11" s="96" t="s">
        <v>66</v>
      </c>
      <c r="C11" s="96" t="s">
        <v>30</v>
      </c>
      <c r="D11" s="132"/>
    </row>
    <row r="12" spans="1:4" x14ac:dyDescent="0.2">
      <c r="A12" s="95">
        <v>10</v>
      </c>
      <c r="B12" s="96" t="s">
        <v>67</v>
      </c>
      <c r="C12" s="96" t="s">
        <v>8</v>
      </c>
      <c r="D12" s="132"/>
    </row>
    <row r="13" spans="1:4" x14ac:dyDescent="0.2">
      <c r="A13" s="95">
        <v>11</v>
      </c>
      <c r="B13" s="96" t="s">
        <v>68</v>
      </c>
      <c r="C13" s="96" t="s">
        <v>30</v>
      </c>
      <c r="D13" s="132"/>
    </row>
    <row r="14" spans="1:4" x14ac:dyDescent="0.2">
      <c r="A14" s="95">
        <v>12</v>
      </c>
      <c r="B14" s="96" t="s">
        <v>69</v>
      </c>
      <c r="C14" s="96" t="s">
        <v>9</v>
      </c>
      <c r="D14" s="132"/>
    </row>
    <row r="15" spans="1:4" x14ac:dyDescent="0.2">
      <c r="A15" s="95">
        <v>13</v>
      </c>
      <c r="B15" s="96" t="s">
        <v>70</v>
      </c>
      <c r="C15" s="96" t="s">
        <v>8</v>
      </c>
      <c r="D15" s="132" t="s">
        <v>71</v>
      </c>
    </row>
    <row r="16" spans="1:4" x14ac:dyDescent="0.2">
      <c r="A16" s="95">
        <v>14</v>
      </c>
      <c r="B16" s="96" t="s">
        <v>72</v>
      </c>
      <c r="C16" s="96" t="s">
        <v>8</v>
      </c>
      <c r="D16" s="132" t="s">
        <v>73</v>
      </c>
    </row>
    <row r="17" spans="1:4" x14ac:dyDescent="0.2">
      <c r="A17" s="95">
        <v>15</v>
      </c>
      <c r="B17" s="96" t="s">
        <v>140</v>
      </c>
      <c r="C17" s="96" t="s">
        <v>8</v>
      </c>
      <c r="D17" s="132"/>
    </row>
    <row r="18" spans="1:4" x14ac:dyDescent="0.2">
      <c r="A18" s="95">
        <v>16</v>
      </c>
      <c r="B18" s="96" t="s">
        <v>74</v>
      </c>
      <c r="C18" s="96" t="s">
        <v>9</v>
      </c>
      <c r="D18" s="132"/>
    </row>
    <row r="19" spans="1:4" x14ac:dyDescent="0.2">
      <c r="A19" s="95">
        <v>17</v>
      </c>
      <c r="B19" s="96" t="s">
        <v>75</v>
      </c>
      <c r="C19" s="96" t="s">
        <v>8</v>
      </c>
      <c r="D19" s="132" t="s">
        <v>62</v>
      </c>
    </row>
    <row r="20" spans="1:4" x14ac:dyDescent="0.2">
      <c r="A20" s="95">
        <v>18</v>
      </c>
      <c r="B20" s="96" t="s">
        <v>57</v>
      </c>
      <c r="C20" s="96" t="s">
        <v>30</v>
      </c>
      <c r="D20" s="132"/>
    </row>
    <row r="21" spans="1:4" x14ac:dyDescent="0.2">
      <c r="A21" s="95">
        <v>19</v>
      </c>
      <c r="B21" s="96" t="s">
        <v>76</v>
      </c>
      <c r="C21" s="96" t="s">
        <v>9</v>
      </c>
      <c r="D21" s="132"/>
    </row>
    <row r="22" spans="1:4" x14ac:dyDescent="0.2">
      <c r="A22" s="95">
        <v>20</v>
      </c>
      <c r="B22" s="96" t="s">
        <v>52</v>
      </c>
      <c r="C22" s="96" t="s">
        <v>8</v>
      </c>
      <c r="D22" s="132"/>
    </row>
    <row r="23" spans="1:4" x14ac:dyDescent="0.2">
      <c r="A23" s="95">
        <v>21</v>
      </c>
      <c r="B23" s="96" t="s">
        <v>77</v>
      </c>
      <c r="C23" s="96" t="s">
        <v>30</v>
      </c>
      <c r="D23" s="132"/>
    </row>
    <row r="24" spans="1:4" x14ac:dyDescent="0.2">
      <c r="A24" s="95">
        <v>22</v>
      </c>
      <c r="B24" s="96" t="s">
        <v>46</v>
      </c>
      <c r="C24" s="96" t="s">
        <v>30</v>
      </c>
      <c r="D24" s="132"/>
    </row>
    <row r="25" spans="1:4" x14ac:dyDescent="0.2">
      <c r="A25" s="95">
        <v>23</v>
      </c>
      <c r="B25" s="96" t="s">
        <v>78</v>
      </c>
      <c r="C25" s="96" t="s">
        <v>8</v>
      </c>
      <c r="D25" s="132"/>
    </row>
    <row r="26" spans="1:4" x14ac:dyDescent="0.2">
      <c r="A26" s="95">
        <v>24</v>
      </c>
      <c r="B26" s="96" t="s">
        <v>79</v>
      </c>
      <c r="C26" s="96" t="s">
        <v>8</v>
      </c>
      <c r="D26" s="132"/>
    </row>
    <row r="27" spans="1:4" x14ac:dyDescent="0.2">
      <c r="A27" s="95">
        <v>25</v>
      </c>
      <c r="B27" s="96" t="s">
        <v>80</v>
      </c>
      <c r="C27" s="96" t="s">
        <v>8</v>
      </c>
      <c r="D27" s="132" t="s">
        <v>81</v>
      </c>
    </row>
    <row r="28" spans="1:4" x14ac:dyDescent="0.2">
      <c r="A28" s="95">
        <v>26</v>
      </c>
      <c r="B28" s="96" t="s">
        <v>82</v>
      </c>
      <c r="C28" s="96" t="s">
        <v>8</v>
      </c>
      <c r="D28" s="132"/>
    </row>
    <row r="29" spans="1:4" x14ac:dyDescent="0.2">
      <c r="A29" s="95">
        <v>27</v>
      </c>
      <c r="B29" s="96" t="s">
        <v>83</v>
      </c>
      <c r="C29" s="96" t="s">
        <v>30</v>
      </c>
      <c r="D29" s="132"/>
    </row>
    <row r="30" spans="1:4" x14ac:dyDescent="0.2">
      <c r="A30" s="95">
        <v>28</v>
      </c>
      <c r="B30" s="96" t="s">
        <v>84</v>
      </c>
      <c r="C30" s="96" t="s">
        <v>30</v>
      </c>
      <c r="D30" s="132" t="s">
        <v>85</v>
      </c>
    </row>
    <row r="31" spans="1:4" x14ac:dyDescent="0.2">
      <c r="A31" s="95">
        <v>29</v>
      </c>
      <c r="B31" s="96" t="s">
        <v>86</v>
      </c>
      <c r="C31" s="96" t="s">
        <v>30</v>
      </c>
      <c r="D31" s="132"/>
    </row>
    <row r="32" spans="1:4" x14ac:dyDescent="0.2">
      <c r="A32" s="95">
        <v>30</v>
      </c>
      <c r="B32" s="96" t="s">
        <v>87</v>
      </c>
      <c r="C32" s="96" t="s">
        <v>8</v>
      </c>
      <c r="D32" s="132"/>
    </row>
    <row r="33" spans="1:4" x14ac:dyDescent="0.2">
      <c r="A33" s="95">
        <v>31</v>
      </c>
      <c r="B33" s="96" t="s">
        <v>88</v>
      </c>
      <c r="C33" s="96" t="s">
        <v>8</v>
      </c>
      <c r="D33" s="132"/>
    </row>
    <row r="34" spans="1:4" x14ac:dyDescent="0.2">
      <c r="A34" s="95">
        <v>32</v>
      </c>
      <c r="B34" s="96" t="s">
        <v>89</v>
      </c>
      <c r="C34" s="96" t="s">
        <v>8</v>
      </c>
      <c r="D34" s="132" t="s">
        <v>90</v>
      </c>
    </row>
    <row r="35" spans="1:4" x14ac:dyDescent="0.2">
      <c r="A35" s="95">
        <v>33</v>
      </c>
      <c r="B35" s="96" t="s">
        <v>91</v>
      </c>
      <c r="C35" s="96" t="s">
        <v>8</v>
      </c>
      <c r="D35" s="132"/>
    </row>
    <row r="36" spans="1:4" x14ac:dyDescent="0.2">
      <c r="A36" s="95">
        <v>34</v>
      </c>
      <c r="B36" s="96" t="s">
        <v>92</v>
      </c>
      <c r="C36" s="96" t="s">
        <v>30</v>
      </c>
      <c r="D36" s="132"/>
    </row>
    <row r="37" spans="1:4" x14ac:dyDescent="0.2">
      <c r="A37" s="95">
        <v>35</v>
      </c>
      <c r="B37" s="96" t="s">
        <v>163</v>
      </c>
      <c r="C37" s="96" t="s">
        <v>9</v>
      </c>
      <c r="D37" s="132"/>
    </row>
    <row r="38" spans="1:4" x14ac:dyDescent="0.2">
      <c r="A38" s="95">
        <v>36</v>
      </c>
      <c r="B38" s="96" t="s">
        <v>93</v>
      </c>
      <c r="C38" s="96" t="s">
        <v>30</v>
      </c>
      <c r="D38" s="132"/>
    </row>
    <row r="39" spans="1:4" x14ac:dyDescent="0.2">
      <c r="A39" s="95">
        <v>37</v>
      </c>
      <c r="B39" s="96" t="s">
        <v>43</v>
      </c>
      <c r="C39" s="96" t="s">
        <v>30</v>
      </c>
      <c r="D39" s="132"/>
    </row>
    <row r="40" spans="1:4" x14ac:dyDescent="0.2">
      <c r="A40" s="95">
        <v>38</v>
      </c>
      <c r="B40" s="96" t="s">
        <v>94</v>
      </c>
      <c r="C40" s="96" t="s">
        <v>8</v>
      </c>
      <c r="D40" s="132"/>
    </row>
    <row r="41" spans="1:4" x14ac:dyDescent="0.2">
      <c r="A41" s="95">
        <v>39</v>
      </c>
      <c r="B41" s="96" t="s">
        <v>45</v>
      </c>
      <c r="C41" s="96" t="s">
        <v>30</v>
      </c>
      <c r="D41" s="132"/>
    </row>
    <row r="42" spans="1:4" x14ac:dyDescent="0.2">
      <c r="A42" s="95">
        <v>40</v>
      </c>
      <c r="B42" s="2" t="s">
        <v>95</v>
      </c>
      <c r="C42" s="96" t="s">
        <v>8</v>
      </c>
      <c r="D42" s="132"/>
    </row>
    <row r="43" spans="1:4" x14ac:dyDescent="0.2">
      <c r="A43" s="95">
        <v>41</v>
      </c>
      <c r="B43" s="96" t="s">
        <v>96</v>
      </c>
      <c r="C43" s="96" t="s">
        <v>30</v>
      </c>
      <c r="D43" s="132"/>
    </row>
    <row r="44" spans="1:4" x14ac:dyDescent="0.2">
      <c r="A44" s="95">
        <v>42</v>
      </c>
      <c r="B44" s="96" t="s">
        <v>97</v>
      </c>
      <c r="C44" s="96" t="s">
        <v>30</v>
      </c>
      <c r="D44" s="132"/>
    </row>
    <row r="45" spans="1:4" x14ac:dyDescent="0.2">
      <c r="A45" s="95">
        <v>43</v>
      </c>
      <c r="B45" s="96" t="s">
        <v>98</v>
      </c>
      <c r="C45" s="96" t="s">
        <v>8</v>
      </c>
      <c r="D45" s="132"/>
    </row>
    <row r="46" spans="1:4" x14ac:dyDescent="0.2">
      <c r="A46" s="95">
        <v>44</v>
      </c>
      <c r="B46" s="96" t="s">
        <v>99</v>
      </c>
      <c r="C46" s="96" t="s">
        <v>8</v>
      </c>
      <c r="D46" s="132"/>
    </row>
    <row r="47" spans="1:4" x14ac:dyDescent="0.2">
      <c r="A47" s="95">
        <v>45</v>
      </c>
      <c r="B47" s="96" t="s">
        <v>56</v>
      </c>
      <c r="C47" s="96" t="s">
        <v>30</v>
      </c>
      <c r="D47" s="132"/>
    </row>
    <row r="48" spans="1:4" x14ac:dyDescent="0.2">
      <c r="A48" s="95">
        <v>46</v>
      </c>
      <c r="B48" s="96" t="s">
        <v>100</v>
      </c>
      <c r="C48" s="96" t="s">
        <v>9</v>
      </c>
      <c r="D48" s="132"/>
    </row>
    <row r="49" spans="1:4" x14ac:dyDescent="0.2">
      <c r="A49" s="95">
        <v>47</v>
      </c>
      <c r="B49" s="96" t="s">
        <v>101</v>
      </c>
      <c r="C49" s="96" t="s">
        <v>30</v>
      </c>
      <c r="D49" s="132"/>
    </row>
    <row r="50" spans="1:4" x14ac:dyDescent="0.2">
      <c r="A50" s="95">
        <v>48</v>
      </c>
      <c r="B50" s="96" t="s">
        <v>53</v>
      </c>
      <c r="C50" s="96" t="s">
        <v>30</v>
      </c>
      <c r="D50" s="132" t="s">
        <v>102</v>
      </c>
    </row>
    <row r="51" spans="1:4" x14ac:dyDescent="0.2">
      <c r="A51" s="95">
        <v>49</v>
      </c>
      <c r="B51" s="96" t="s">
        <v>103</v>
      </c>
      <c r="C51" s="96" t="s">
        <v>30</v>
      </c>
      <c r="D51" s="132"/>
    </row>
    <row r="52" spans="1:4" x14ac:dyDescent="0.2">
      <c r="A52" s="95">
        <v>50</v>
      </c>
      <c r="B52" s="96" t="s">
        <v>104</v>
      </c>
      <c r="C52" s="96" t="s">
        <v>30</v>
      </c>
      <c r="D52" s="132"/>
    </row>
    <row r="53" spans="1:4" x14ac:dyDescent="0.2">
      <c r="A53" s="95">
        <v>51</v>
      </c>
      <c r="B53" s="96" t="s">
        <v>105</v>
      </c>
      <c r="C53" s="96" t="s">
        <v>30</v>
      </c>
      <c r="D53" s="132"/>
    </row>
    <row r="54" spans="1:4" x14ac:dyDescent="0.2">
      <c r="A54" s="95">
        <v>52</v>
      </c>
      <c r="B54" s="96" t="s">
        <v>106</v>
      </c>
      <c r="C54" s="96" t="s">
        <v>30</v>
      </c>
      <c r="D54" s="132"/>
    </row>
    <row r="55" spans="1:4" x14ac:dyDescent="0.2">
      <c r="A55" s="95">
        <v>53</v>
      </c>
      <c r="B55" s="96" t="s">
        <v>107</v>
      </c>
      <c r="C55" s="96" t="s">
        <v>30</v>
      </c>
      <c r="D55" s="132"/>
    </row>
    <row r="56" spans="1:4" x14ac:dyDescent="0.2">
      <c r="A56" s="95">
        <v>54</v>
      </c>
      <c r="B56" s="96" t="s">
        <v>108</v>
      </c>
      <c r="C56" s="96" t="s">
        <v>30</v>
      </c>
      <c r="D56" s="132"/>
    </row>
    <row r="57" spans="1:4" x14ac:dyDescent="0.2">
      <c r="A57" s="95">
        <v>55</v>
      </c>
      <c r="B57" s="96" t="s">
        <v>109</v>
      </c>
      <c r="C57" s="96" t="s">
        <v>30</v>
      </c>
      <c r="D57" s="132"/>
    </row>
    <row r="58" spans="1:4" x14ac:dyDescent="0.2">
      <c r="A58" s="95">
        <v>56</v>
      </c>
      <c r="B58" s="96" t="s">
        <v>110</v>
      </c>
      <c r="C58" s="96" t="s">
        <v>30</v>
      </c>
      <c r="D58" s="132"/>
    </row>
    <row r="59" spans="1:4" x14ac:dyDescent="0.2">
      <c r="A59" s="95">
        <v>57</v>
      </c>
      <c r="B59" s="96" t="s">
        <v>111</v>
      </c>
      <c r="C59" s="96" t="s">
        <v>30</v>
      </c>
      <c r="D59" s="132"/>
    </row>
    <row r="60" spans="1:4" x14ac:dyDescent="0.2">
      <c r="A60" s="95">
        <v>58</v>
      </c>
      <c r="B60" s="96" t="s">
        <v>112</v>
      </c>
      <c r="C60" s="96" t="s">
        <v>30</v>
      </c>
      <c r="D60" s="132"/>
    </row>
  </sheetData>
  <phoneticPr fontId="1" type="noConversion"/>
  <pageMargins left="0.78740157480314965" right="0.78740157480314965" top="0.78740157480314965" bottom="0.78740157480314965" header="0.39370078740157483" footer="0.39370078740157483"/>
  <pageSetup paperSize="9" scale="62" orientation="landscape" r:id="rId1"/>
  <headerFooter alignWithMargins="0">
    <oddHeader>&amp;L&amp;"Arial,Fed"Sværdkamp 2013
&amp;"Arial,Kursiv"&amp;A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7</vt:i4>
      </vt:variant>
    </vt:vector>
  </HeadingPairs>
  <TitlesOfParts>
    <vt:vector size="15" baseType="lpstr">
      <vt:lpstr>Samlet</vt:lpstr>
      <vt:lpstr>Dagløb</vt:lpstr>
      <vt:lpstr>Hemmelig opgave</vt:lpstr>
      <vt:lpstr>Natløb</vt:lpstr>
      <vt:lpstr>O-løb</vt:lpstr>
      <vt:lpstr>Forhindringsbane</vt:lpstr>
      <vt:lpstr>Opråb</vt:lpstr>
      <vt:lpstr>Sjak</vt:lpstr>
      <vt:lpstr>Dagløb!Udskriftsområde</vt:lpstr>
      <vt:lpstr>Forhindringsbane!Udskriftsområde</vt:lpstr>
      <vt:lpstr>'Hemmelig opgave'!Udskriftsområde</vt:lpstr>
      <vt:lpstr>Natløb!Udskriftsområde</vt:lpstr>
      <vt:lpstr>'O-løb'!Udskriftsområde</vt:lpstr>
      <vt:lpstr>Opråb!Udskriftsområde</vt:lpstr>
      <vt:lpstr>Samlet!Udskriftsområde</vt:lpstr>
    </vt:vector>
  </TitlesOfParts>
  <Company>Sværdkamp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Pointliste 2010</dc:title>
  <dc:subject>Sværdkamp</dc:subject>
  <dc:creator>Torben Heikel vinther</dc:creator>
  <cp:lastModifiedBy>Torben Heikel Vinther</cp:lastModifiedBy>
  <cp:lastPrinted>2014-05-18T08:31:53Z</cp:lastPrinted>
  <dcterms:created xsi:type="dcterms:W3CDTF">2007-05-02T18:54:51Z</dcterms:created>
  <dcterms:modified xsi:type="dcterms:W3CDTF">2014-05-21T19:12:28Z</dcterms:modified>
</cp:coreProperties>
</file>